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lea\Documents\Unleashed Europe\"/>
    </mc:Choice>
  </mc:AlternateContent>
  <xr:revisionPtr revIDLastSave="0" documentId="13_ncr:1_{539B4F93-D351-445B-A9F8-267E71C7F088}" xr6:coauthVersionLast="45" xr6:coauthVersionMax="45" xr10:uidLastSave="{00000000-0000-0000-0000-000000000000}"/>
  <bookViews>
    <workbookView xWindow="-98" yWindow="-98" windowWidth="20715" windowHeight="13276" xr2:uid="{06EDCEEA-A24B-4FBA-96F5-FC0CF9EF6C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R8" i="1"/>
  <c r="T13" i="1" l="1"/>
  <c r="U86" i="1" l="1"/>
  <c r="U82" i="1"/>
  <c r="S86" i="1"/>
  <c r="S85" i="1"/>
  <c r="S84" i="1"/>
  <c r="S82" i="1"/>
  <c r="S81" i="1"/>
  <c r="U76" i="1"/>
  <c r="U74" i="1"/>
  <c r="U73" i="1"/>
  <c r="U72" i="1"/>
  <c r="U70" i="1"/>
  <c r="U69" i="1"/>
  <c r="U68" i="1"/>
  <c r="U66" i="1"/>
  <c r="U65" i="1"/>
  <c r="U64" i="1"/>
  <c r="S74" i="1"/>
  <c r="S73" i="1"/>
  <c r="S70" i="1"/>
  <c r="S69" i="1"/>
  <c r="S66" i="1"/>
  <c r="S65" i="1"/>
  <c r="U47" i="1"/>
  <c r="U46" i="1"/>
  <c r="U42" i="1"/>
  <c r="U40" i="1"/>
  <c r="S47" i="1"/>
  <c r="S42" i="1"/>
  <c r="Q88" i="1"/>
  <c r="P88" i="1"/>
  <c r="O88" i="1"/>
  <c r="N88" i="1"/>
  <c r="M88" i="1"/>
  <c r="K88" i="1"/>
  <c r="L88" i="1"/>
  <c r="J88" i="1"/>
  <c r="I88" i="1"/>
  <c r="H88" i="1"/>
  <c r="G88" i="1"/>
  <c r="F88" i="1"/>
  <c r="E88" i="1"/>
  <c r="R86" i="1"/>
  <c r="R85" i="1"/>
  <c r="U85" i="1" s="1"/>
  <c r="R84" i="1"/>
  <c r="U84" i="1" s="1"/>
  <c r="R83" i="1"/>
  <c r="S83" i="1" s="1"/>
  <c r="R82" i="1"/>
  <c r="R81" i="1"/>
  <c r="U81" i="1" s="1"/>
  <c r="R76" i="1"/>
  <c r="S76" i="1" s="1"/>
  <c r="R75" i="1"/>
  <c r="U75" i="1" s="1"/>
  <c r="R74" i="1"/>
  <c r="R73" i="1"/>
  <c r="R72" i="1"/>
  <c r="S72" i="1" s="1"/>
  <c r="R71" i="1"/>
  <c r="U71" i="1" s="1"/>
  <c r="R70" i="1"/>
  <c r="R69" i="1"/>
  <c r="R68" i="1"/>
  <c r="S68" i="1" s="1"/>
  <c r="R67" i="1"/>
  <c r="U67" i="1" s="1"/>
  <c r="R66" i="1"/>
  <c r="R65" i="1"/>
  <c r="R64" i="1"/>
  <c r="S64" i="1" s="1"/>
  <c r="R48" i="1"/>
  <c r="U48" i="1" s="1"/>
  <c r="R47" i="1"/>
  <c r="R46" i="1"/>
  <c r="S46" i="1" s="1"/>
  <c r="R45" i="1"/>
  <c r="U45" i="1" s="1"/>
  <c r="R43" i="1"/>
  <c r="U43" i="1" s="1"/>
  <c r="R42" i="1"/>
  <c r="R40" i="1"/>
  <c r="S40" i="1" s="1"/>
  <c r="R38" i="1"/>
  <c r="U38" i="1" s="1"/>
  <c r="R36" i="1"/>
  <c r="U36" i="1" s="1"/>
  <c r="R17" i="1"/>
  <c r="U17" i="1" s="1"/>
  <c r="R16" i="1"/>
  <c r="U16" i="1" s="1"/>
  <c r="R14" i="1"/>
  <c r="U14" i="1" s="1"/>
  <c r="U9" i="1"/>
  <c r="S36" i="1" l="1"/>
  <c r="S43" i="1"/>
  <c r="S48" i="1"/>
  <c r="U83" i="1"/>
  <c r="S38" i="1"/>
  <c r="S45" i="1"/>
  <c r="S67" i="1"/>
  <c r="S71" i="1"/>
  <c r="S75" i="1"/>
  <c r="S17" i="1"/>
  <c r="S16" i="1"/>
  <c r="S14" i="1"/>
  <c r="R59" i="1" l="1"/>
  <c r="U59" i="1" s="1"/>
  <c r="R58" i="1"/>
  <c r="S58" i="1" s="1"/>
  <c r="R57" i="1"/>
  <c r="S57" i="1" s="1"/>
  <c r="R56" i="1"/>
  <c r="S56" i="1" s="1"/>
  <c r="R55" i="1"/>
  <c r="U55" i="1" s="1"/>
  <c r="R54" i="1"/>
  <c r="S54" i="1" s="1"/>
  <c r="R53" i="1"/>
  <c r="S53" i="1" s="1"/>
  <c r="R52" i="1"/>
  <c r="S52" i="1" s="1"/>
  <c r="R51" i="1"/>
  <c r="T51" i="1" s="1"/>
  <c r="R50" i="1"/>
  <c r="T50" i="1" s="1"/>
  <c r="R49" i="1"/>
  <c r="R44" i="1"/>
  <c r="T44" i="1" s="1"/>
  <c r="R41" i="1"/>
  <c r="T41" i="1" s="1"/>
  <c r="R39" i="1"/>
  <c r="T39" i="1" s="1"/>
  <c r="R37" i="1"/>
  <c r="T37" i="1" s="1"/>
  <c r="R35" i="1"/>
  <c r="T35" i="1" s="1"/>
  <c r="R31" i="1"/>
  <c r="U31" i="1" s="1"/>
  <c r="R30" i="1"/>
  <c r="U30" i="1" s="1"/>
  <c r="R29" i="1"/>
  <c r="S29" i="1" s="1"/>
  <c r="R28" i="1"/>
  <c r="R27" i="1"/>
  <c r="R26" i="1"/>
  <c r="S26" i="1" s="1"/>
  <c r="R25" i="1"/>
  <c r="R24" i="1"/>
  <c r="R23" i="1"/>
  <c r="R22" i="1"/>
  <c r="R18" i="1"/>
  <c r="R15" i="1"/>
  <c r="T15" i="1" s="1"/>
  <c r="R12" i="1"/>
  <c r="R13" i="1"/>
  <c r="R11" i="1"/>
  <c r="R10" i="1"/>
  <c r="S8" i="1"/>
  <c r="S18" i="1"/>
  <c r="S15" i="1"/>
  <c r="S13" i="1"/>
  <c r="S12" i="1"/>
  <c r="S11" i="1"/>
  <c r="S10" i="1"/>
  <c r="U13" i="1" l="1"/>
  <c r="R88" i="1"/>
  <c r="S55" i="1"/>
  <c r="S59" i="1"/>
  <c r="U12" i="1"/>
  <c r="T12" i="1"/>
  <c r="U27" i="1"/>
  <c r="T27" i="1"/>
  <c r="U56" i="1"/>
  <c r="U10" i="1"/>
  <c r="T10" i="1"/>
  <c r="S30" i="1"/>
  <c r="U52" i="1"/>
  <c r="U57" i="1"/>
  <c r="U11" i="1"/>
  <c r="T11" i="1"/>
  <c r="U53" i="1"/>
  <c r="U58" i="1"/>
  <c r="U54" i="1"/>
  <c r="S25" i="1"/>
  <c r="T25" i="1"/>
  <c r="S49" i="1"/>
  <c r="T49" i="1"/>
  <c r="U44" i="1"/>
  <c r="U51" i="1"/>
  <c r="S51" i="1"/>
  <c r="U50" i="1"/>
  <c r="S50" i="1"/>
  <c r="S44" i="1"/>
  <c r="S41" i="1"/>
  <c r="U41" i="1"/>
  <c r="S39" i="1"/>
  <c r="U39" i="1"/>
  <c r="S35" i="1"/>
  <c r="U35" i="1"/>
  <c r="U49" i="1"/>
  <c r="U26" i="1"/>
  <c r="T26" i="1"/>
  <c r="U24" i="1"/>
  <c r="T24" i="1"/>
  <c r="U23" i="1"/>
  <c r="T23" i="1"/>
  <c r="U22" i="1"/>
  <c r="T22" i="1"/>
  <c r="S22" i="1"/>
  <c r="U18" i="1"/>
  <c r="T18" i="1"/>
  <c r="U8" i="1"/>
  <c r="T8" i="1"/>
  <c r="S37" i="1"/>
  <c r="U37" i="1"/>
  <c r="S28" i="1"/>
  <c r="T28" i="1"/>
  <c r="U15" i="1"/>
  <c r="U28" i="1"/>
  <c r="S23" i="1"/>
  <c r="S27" i="1"/>
  <c r="S31" i="1"/>
  <c r="U25" i="1"/>
  <c r="U29" i="1"/>
  <c r="S24" i="1"/>
  <c r="S88" i="1" l="1"/>
  <c r="T88" i="1"/>
  <c r="U94" i="1" s="1"/>
  <c r="T89" i="1"/>
  <c r="U93" i="1" s="1"/>
  <c r="T90" i="1" l="1"/>
  <c r="T91" i="1" s="1"/>
</calcChain>
</file>

<file path=xl/sharedStrings.xml><?xml version="1.0" encoding="utf-8"?>
<sst xmlns="http://schemas.openxmlformats.org/spreadsheetml/2006/main" count="165" uniqueCount="163">
  <si>
    <t>ECLIPSE</t>
  </si>
  <si>
    <t>SET A</t>
  </si>
  <si>
    <t>SET B</t>
  </si>
  <si>
    <t>SET C</t>
  </si>
  <si>
    <t>SET D</t>
  </si>
  <si>
    <t>SET E</t>
  </si>
  <si>
    <t>UBE 01</t>
  </si>
  <si>
    <t>UBE 05</t>
  </si>
  <si>
    <t>UBE 10</t>
  </si>
  <si>
    <t>UBE 15</t>
  </si>
  <si>
    <t>UBE 20</t>
  </si>
  <si>
    <t>NAME</t>
  </si>
  <si>
    <t>SET SIZE</t>
  </si>
  <si>
    <t>SKU</t>
  </si>
  <si>
    <t>PRICE</t>
  </si>
  <si>
    <t>TOTAL ex GST</t>
  </si>
  <si>
    <t>UBE 75</t>
  </si>
  <si>
    <t>UBE 76</t>
  </si>
  <si>
    <t>BLOCKERS</t>
  </si>
  <si>
    <t>SET A1</t>
  </si>
  <si>
    <t>SET A2</t>
  </si>
  <si>
    <t>SET B1</t>
  </si>
  <si>
    <t>SET B2</t>
  </si>
  <si>
    <t>SET C1</t>
  </si>
  <si>
    <t>SET C2</t>
  </si>
  <si>
    <t>SET D1</t>
  </si>
  <si>
    <t>SET D2</t>
  </si>
  <si>
    <t>SET E1</t>
  </si>
  <si>
    <t>SET E2</t>
  </si>
  <si>
    <t>UBE 25</t>
  </si>
  <si>
    <t>UBE 30</t>
  </si>
  <si>
    <t>UBE 35</t>
  </si>
  <si>
    <t>UBE 40</t>
  </si>
  <si>
    <t>UBE 45</t>
  </si>
  <si>
    <t>UBE 50</t>
  </si>
  <si>
    <t>UBE 55</t>
  </si>
  <si>
    <t>UBE 60</t>
  </si>
  <si>
    <t>UBE 65</t>
  </si>
  <si>
    <t>UBE 70</t>
  </si>
  <si>
    <t>DRIFTS</t>
  </si>
  <si>
    <t>MED JUGS 2</t>
  </si>
  <si>
    <t>MED JUGS 1</t>
  </si>
  <si>
    <t>XL JUGS 1</t>
  </si>
  <si>
    <t>XXL JUGS 1</t>
  </si>
  <si>
    <t>XXXL JUGS 1</t>
  </si>
  <si>
    <t>XXL RAILS 1</t>
  </si>
  <si>
    <t>MONSTER 1</t>
  </si>
  <si>
    <t>MONSTER 2</t>
  </si>
  <si>
    <t>MONSTER 3</t>
  </si>
  <si>
    <t>UD 01</t>
  </si>
  <si>
    <t>UD 05</t>
  </si>
  <si>
    <t>UD 07</t>
  </si>
  <si>
    <t>UD 10</t>
  </si>
  <si>
    <t>UD 15</t>
  </si>
  <si>
    <t>UD 20</t>
  </si>
  <si>
    <t>UD 25</t>
  </si>
  <si>
    <t>UD 30</t>
  </si>
  <si>
    <t>UD 35</t>
  </si>
  <si>
    <t>UD 40</t>
  </si>
  <si>
    <t>UD 45</t>
  </si>
  <si>
    <t>UD 50</t>
  </si>
  <si>
    <t>UD 60</t>
  </si>
  <si>
    <t>UD 65</t>
  </si>
  <si>
    <t>UD 66</t>
  </si>
  <si>
    <t>UD 67</t>
  </si>
  <si>
    <t>WEIGHT</t>
  </si>
  <si>
    <t>TOTALS</t>
  </si>
  <si>
    <t>GST 10%</t>
  </si>
  <si>
    <t>Customs</t>
  </si>
  <si>
    <t>UNLEASHED CLIMBING</t>
  </si>
  <si>
    <t>ABN : 19569243314</t>
  </si>
  <si>
    <t>Shipping Details</t>
  </si>
  <si>
    <t>Company Name:</t>
  </si>
  <si>
    <t>Address:</t>
  </si>
  <si>
    <t>Country:</t>
  </si>
  <si>
    <t>Post Code:</t>
  </si>
  <si>
    <t>Phone:</t>
  </si>
  <si>
    <t>E.Mail</t>
  </si>
  <si>
    <t>Bank Details:</t>
  </si>
  <si>
    <t>National Australia Bank</t>
  </si>
  <si>
    <t>BSB: 082812</t>
  </si>
  <si>
    <t>Account: 631640231</t>
  </si>
  <si>
    <t>SETS</t>
  </si>
  <si>
    <t>HOLDS</t>
  </si>
  <si>
    <t>SM FEET 1</t>
  </si>
  <si>
    <t>SM FEET 2</t>
  </si>
  <si>
    <t>LG FEET</t>
  </si>
  <si>
    <t>SM JUGS 1</t>
  </si>
  <si>
    <t>LG JUGS 1</t>
  </si>
  <si>
    <t>Total ex GST</t>
  </si>
  <si>
    <t>TOTAL INC GST</t>
  </si>
  <si>
    <t>Air freight</t>
  </si>
  <si>
    <t>Sea freight</t>
  </si>
  <si>
    <t>The below are just estimate costs</t>
  </si>
  <si>
    <t>SMALL FEET 1</t>
  </si>
  <si>
    <t>SMALL EDGE 2</t>
  </si>
  <si>
    <t>TECH FEET</t>
  </si>
  <si>
    <t>UD 04</t>
  </si>
  <si>
    <t>XS FEET</t>
  </si>
  <si>
    <t>UD 06</t>
  </si>
  <si>
    <t>FEINT EDGES</t>
  </si>
  <si>
    <t>UD 08</t>
  </si>
  <si>
    <t>UD 11</t>
  </si>
  <si>
    <t xml:space="preserve">LG EDGES </t>
  </si>
  <si>
    <t xml:space="preserve">PLATE EDGES </t>
  </si>
  <si>
    <t>LG INCUTS</t>
  </si>
  <si>
    <t>UD 12</t>
  </si>
  <si>
    <t>SM EDGES 1</t>
  </si>
  <si>
    <t>SM EDGES 2</t>
  </si>
  <si>
    <t>UD 16</t>
  </si>
  <si>
    <t>MED EDGES</t>
  </si>
  <si>
    <t>UD 17</t>
  </si>
  <si>
    <t>RIB INCUTS</t>
  </si>
  <si>
    <t>UD 18</t>
  </si>
  <si>
    <t>FLAT EDGES</t>
  </si>
  <si>
    <t>UD 19</t>
  </si>
  <si>
    <t>UBE 02</t>
  </si>
  <si>
    <t>SMALL EDGE 1</t>
  </si>
  <si>
    <t>UBE 74</t>
  </si>
  <si>
    <t>XS FEET 1</t>
  </si>
  <si>
    <t>UBE 77</t>
  </si>
  <si>
    <t>XS FEET 2</t>
  </si>
  <si>
    <t>UBE 78</t>
  </si>
  <si>
    <t>LOAVES</t>
  </si>
  <si>
    <t>FEET</t>
  </si>
  <si>
    <t>XS</t>
  </si>
  <si>
    <t>SMALL</t>
  </si>
  <si>
    <t>MEDIUM</t>
  </si>
  <si>
    <t>LARGE</t>
  </si>
  <si>
    <t>XL</t>
  </si>
  <si>
    <t>XXL 1</t>
  </si>
  <si>
    <t>XXL 2</t>
  </si>
  <si>
    <t>XXXL</t>
  </si>
  <si>
    <t>4 XL 1</t>
  </si>
  <si>
    <t>4 XL 2</t>
  </si>
  <si>
    <t>4 XL 3</t>
  </si>
  <si>
    <t>4 XL 4</t>
  </si>
  <si>
    <t>UL 01</t>
  </si>
  <si>
    <t>UL 10</t>
  </si>
  <si>
    <t>UL 15</t>
  </si>
  <si>
    <t>UL 20</t>
  </si>
  <si>
    <t>UL 25</t>
  </si>
  <si>
    <t>UL 30</t>
  </si>
  <si>
    <t>UL 35</t>
  </si>
  <si>
    <t>UL 40</t>
  </si>
  <si>
    <t>UL 45</t>
  </si>
  <si>
    <t>UL 50</t>
  </si>
  <si>
    <t>UL 55</t>
  </si>
  <si>
    <t>UL 60</t>
  </si>
  <si>
    <t>UL 65</t>
  </si>
  <si>
    <t>ROUGH LINE</t>
  </si>
  <si>
    <t>SMALL FEET</t>
  </si>
  <si>
    <t>SMALL EDGES</t>
  </si>
  <si>
    <t>LG SLOPE EDGE</t>
  </si>
  <si>
    <t>XL PINCHES</t>
  </si>
  <si>
    <t>XL SLOPE EDGE</t>
  </si>
  <si>
    <t>URL 05</t>
  </si>
  <si>
    <t>URL 10</t>
  </si>
  <si>
    <t>URL 20</t>
  </si>
  <si>
    <t>URL 30</t>
  </si>
  <si>
    <t>URL 40</t>
  </si>
  <si>
    <t>URL 50</t>
  </si>
  <si>
    <t>Grey shaded sets are coming soon.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</si>
</sst>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14" borderId="1" xfId="0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0" fontId="0" fillId="0" borderId="0" xfId="0" applyNumberFormat="1"/>
    <xf numFmtId="0" fontId="2" fillId="15" borderId="3" xfId="0" applyFont="1" applyFill="1" applyBorder="1" applyAlignment="1">
      <alignment horizontal="center"/>
    </xf>
    <xf numFmtId="0" fontId="4" fillId="15" borderId="1" xfId="0" applyFont="1" applyFill="1" applyBorder="1"/>
    <xf numFmtId="0" fontId="2" fillId="16" borderId="1" xfId="0" applyFont="1" applyFill="1" applyBorder="1" applyAlignment="1">
      <alignment horizontal="center"/>
    </xf>
    <xf numFmtId="0" fontId="0" fillId="0" borderId="0" xfId="0" applyFill="1" applyBorder="1"/>
    <xf numFmtId="0" fontId="0" fillId="4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4" fillId="1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4" fillId="15" borderId="8" xfId="0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1" borderId="8" xfId="0" applyFill="1" applyBorder="1" applyProtection="1">
      <protection locked="0"/>
    </xf>
    <xf numFmtId="0" fontId="0" fillId="12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4" fillId="15" borderId="3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1" borderId="3" xfId="0" applyFill="1" applyBorder="1" applyProtection="1">
      <protection locked="0"/>
    </xf>
    <xf numFmtId="0" fontId="0" fillId="12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13" borderId="3" xfId="0" applyFill="1" applyBorder="1" applyProtection="1">
      <protection locked="0"/>
    </xf>
    <xf numFmtId="0" fontId="0" fillId="14" borderId="3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0" borderId="0" xfId="0"/>
    <xf numFmtId="0" fontId="0" fillId="16" borderId="0" xfId="0" applyFill="1" applyBorder="1" applyProtection="1">
      <protection locked="0"/>
    </xf>
    <xf numFmtId="0" fontId="4" fillId="16" borderId="0" xfId="0" applyFont="1" applyFill="1" applyBorder="1" applyProtection="1">
      <protection locked="0"/>
    </xf>
    <xf numFmtId="0" fontId="0" fillId="16" borderId="23" xfId="0" applyFill="1" applyBorder="1" applyProtection="1">
      <protection locked="0"/>
    </xf>
    <xf numFmtId="0" fontId="4" fillId="16" borderId="23" xfId="0" applyFont="1" applyFill="1" applyBorder="1" applyProtection="1">
      <protection locked="0"/>
    </xf>
    <xf numFmtId="0" fontId="0" fillId="0" borderId="31" xfId="0" applyBorder="1"/>
    <xf numFmtId="0" fontId="0" fillId="16" borderId="0" xfId="0" applyFill="1"/>
    <xf numFmtId="0" fontId="0" fillId="16" borderId="0" xfId="0" applyFill="1" applyProtection="1">
      <protection locked="0"/>
    </xf>
    <xf numFmtId="0" fontId="4" fillId="16" borderId="0" xfId="0" applyFont="1" applyFill="1" applyProtection="1">
      <protection locked="0"/>
    </xf>
    <xf numFmtId="0" fontId="3" fillId="16" borderId="0" xfId="0" applyFont="1" applyFill="1" applyAlignment="1">
      <alignment horizontal="center"/>
    </xf>
    <xf numFmtId="0" fontId="0" fillId="18" borderId="1" xfId="0" applyFill="1" applyBorder="1" applyProtection="1">
      <protection locked="0"/>
    </xf>
    <xf numFmtId="0" fontId="4" fillId="18" borderId="1" xfId="0" applyFont="1" applyFill="1" applyBorder="1" applyProtection="1">
      <protection locked="0"/>
    </xf>
    <xf numFmtId="0" fontId="0" fillId="18" borderId="13" xfId="0" applyFill="1" applyBorder="1" applyProtection="1">
      <protection locked="0"/>
    </xf>
    <xf numFmtId="0" fontId="4" fillId="18" borderId="13" xfId="0" applyFont="1" applyFill="1" applyBorder="1" applyProtection="1">
      <protection locked="0"/>
    </xf>
    <xf numFmtId="0" fontId="0" fillId="18" borderId="8" xfId="0" applyFill="1" applyBorder="1" applyProtection="1">
      <protection locked="0"/>
    </xf>
    <xf numFmtId="0" fontId="4" fillId="18" borderId="8" xfId="0" applyFont="1" applyFill="1" applyBorder="1" applyProtection="1">
      <protection locked="0"/>
    </xf>
    <xf numFmtId="0" fontId="0" fillId="18" borderId="26" xfId="0" applyFill="1" applyBorder="1" applyProtection="1">
      <protection locked="0"/>
    </xf>
    <xf numFmtId="0" fontId="4" fillId="18" borderId="26" xfId="0" applyFont="1" applyFill="1" applyBorder="1" applyProtection="1">
      <protection locked="0"/>
    </xf>
    <xf numFmtId="0" fontId="0" fillId="18" borderId="3" xfId="0" applyFill="1" applyBorder="1" applyProtection="1">
      <protection locked="0"/>
    </xf>
    <xf numFmtId="0" fontId="4" fillId="18" borderId="3" xfId="0" applyFont="1" applyFill="1" applyBorder="1" applyProtection="1">
      <protection locked="0"/>
    </xf>
    <xf numFmtId="0" fontId="0" fillId="18" borderId="32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1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16" borderId="0" xfId="0" applyFont="1" applyFill="1" applyAlignment="1">
      <alignment horizontal="center"/>
    </xf>
    <xf numFmtId="0" fontId="0" fillId="0" borderId="0" xfId="0"/>
    <xf numFmtId="0" fontId="0" fillId="0" borderId="31" xfId="0" applyBorder="1"/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4" fontId="0" fillId="0" borderId="1" xfId="1" applyFont="1" applyBorder="1" applyProtection="1"/>
    <xf numFmtId="0" fontId="3" fillId="18" borderId="5" xfId="0" applyFont="1" applyFill="1" applyBorder="1" applyAlignment="1" applyProtection="1">
      <alignment horizontal="center"/>
    </xf>
    <xf numFmtId="0" fontId="3" fillId="18" borderId="1" xfId="0" applyFont="1" applyFill="1" applyBorder="1" applyAlignment="1" applyProtection="1">
      <alignment horizontal="center"/>
    </xf>
    <xf numFmtId="44" fontId="0" fillId="18" borderId="1" xfId="1" applyFont="1" applyFill="1" applyBorder="1" applyProtection="1"/>
    <xf numFmtId="0" fontId="3" fillId="18" borderId="29" xfId="0" applyFont="1" applyFill="1" applyBorder="1" applyAlignment="1" applyProtection="1">
      <alignment horizontal="center"/>
    </xf>
    <xf numFmtId="0" fontId="3" fillId="18" borderId="13" xfId="0" applyFont="1" applyFill="1" applyBorder="1" applyAlignment="1" applyProtection="1">
      <alignment horizontal="center"/>
    </xf>
    <xf numFmtId="44" fontId="0" fillId="18" borderId="13" xfId="1" applyFont="1" applyFill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4" fontId="0" fillId="0" borderId="8" xfId="1" applyFont="1" applyBorder="1" applyProtection="1"/>
    <xf numFmtId="0" fontId="0" fillId="16" borderId="0" xfId="0" applyFill="1" applyProtection="1"/>
    <xf numFmtId="0" fontId="5" fillId="16" borderId="0" xfId="0" applyFont="1" applyFill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4" fontId="0" fillId="0" borderId="3" xfId="1" applyFont="1" applyBorder="1" applyProtection="1"/>
    <xf numFmtId="0" fontId="3" fillId="18" borderId="7" xfId="0" applyFont="1" applyFill="1" applyBorder="1" applyAlignment="1" applyProtection="1">
      <alignment horizontal="center"/>
    </xf>
    <xf numFmtId="0" fontId="3" fillId="18" borderId="8" xfId="0" applyFont="1" applyFill="1" applyBorder="1" applyAlignment="1" applyProtection="1">
      <alignment horizontal="center"/>
    </xf>
    <xf numFmtId="44" fontId="0" fillId="18" borderId="8" xfId="1" applyFont="1" applyFill="1" applyBorder="1" applyProtection="1"/>
    <xf numFmtId="0" fontId="0" fillId="16" borderId="0" xfId="0" applyFill="1" applyAlignment="1" applyProtection="1">
      <alignment horizontal="center"/>
    </xf>
    <xf numFmtId="0" fontId="3" fillId="18" borderId="25" xfId="0" applyFont="1" applyFill="1" applyBorder="1" applyAlignment="1" applyProtection="1">
      <alignment horizontal="center"/>
    </xf>
    <xf numFmtId="0" fontId="3" fillId="18" borderId="26" xfId="0" applyFont="1" applyFill="1" applyBorder="1" applyAlignment="1" applyProtection="1">
      <alignment horizontal="center"/>
    </xf>
    <xf numFmtId="44" fontId="0" fillId="18" borderId="26" xfId="1" applyFont="1" applyFill="1" applyBorder="1" applyProtection="1"/>
    <xf numFmtId="0" fontId="3" fillId="16" borderId="0" xfId="0" applyFont="1" applyFill="1" applyBorder="1" applyAlignment="1" applyProtection="1">
      <alignment horizontal="center"/>
    </xf>
    <xf numFmtId="44" fontId="0" fillId="16" borderId="0" xfId="1" applyFont="1" applyFill="1" applyBorder="1" applyProtection="1"/>
    <xf numFmtId="0" fontId="5" fillId="16" borderId="0" xfId="0" applyFont="1" applyFill="1" applyBorder="1" applyAlignment="1" applyProtection="1">
      <alignment horizontal="center"/>
    </xf>
    <xf numFmtId="0" fontId="3" fillId="16" borderId="0" xfId="0" applyFont="1" applyFill="1" applyBorder="1" applyAlignment="1" applyProtection="1">
      <alignment horizontal="center"/>
    </xf>
    <xf numFmtId="0" fontId="3" fillId="16" borderId="23" xfId="0" applyFont="1" applyFill="1" applyBorder="1" applyAlignment="1" applyProtection="1">
      <alignment horizontal="center"/>
    </xf>
    <xf numFmtId="44" fontId="0" fillId="16" borderId="23" xfId="1" applyFont="1" applyFill="1" applyBorder="1" applyProtection="1"/>
    <xf numFmtId="0" fontId="3" fillId="18" borderId="2" xfId="0" applyFont="1" applyFill="1" applyBorder="1" applyAlignment="1" applyProtection="1">
      <alignment horizontal="center"/>
    </xf>
    <xf numFmtId="0" fontId="3" fillId="18" borderId="3" xfId="0" applyFont="1" applyFill="1" applyBorder="1" applyAlignment="1" applyProtection="1">
      <alignment horizontal="center"/>
    </xf>
    <xf numFmtId="44" fontId="0" fillId="18" borderId="3" xfId="1" applyFont="1" applyFill="1" applyBorder="1" applyProtection="1"/>
    <xf numFmtId="0" fontId="0" fillId="0" borderId="1" xfId="0" applyBorder="1" applyProtection="1"/>
    <xf numFmtId="0" fontId="0" fillId="0" borderId="11" xfId="0" applyBorder="1" applyProtection="1"/>
    <xf numFmtId="44" fontId="0" fillId="0" borderId="6" xfId="1" applyFont="1" applyBorder="1" applyProtection="1"/>
    <xf numFmtId="0" fontId="0" fillId="18" borderId="1" xfId="0" applyFill="1" applyBorder="1" applyProtection="1"/>
    <xf numFmtId="0" fontId="0" fillId="18" borderId="11" xfId="0" applyFill="1" applyBorder="1" applyProtection="1"/>
    <xf numFmtId="44" fontId="0" fillId="18" borderId="6" xfId="1" applyFont="1" applyFill="1" applyBorder="1" applyProtection="1"/>
    <xf numFmtId="0" fontId="0" fillId="18" borderId="13" xfId="0" applyFill="1" applyBorder="1" applyProtection="1"/>
    <xf numFmtId="0" fontId="0" fillId="18" borderId="15" xfId="0" applyFill="1" applyBorder="1" applyProtection="1"/>
    <xf numFmtId="44" fontId="0" fillId="18" borderId="30" xfId="1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44" fontId="0" fillId="0" borderId="9" xfId="1" applyFont="1" applyBorder="1" applyProtection="1"/>
    <xf numFmtId="0" fontId="0" fillId="0" borderId="3" xfId="0" applyBorder="1" applyProtection="1"/>
    <xf numFmtId="44" fontId="0" fillId="0" borderId="4" xfId="1" applyFont="1" applyBorder="1" applyProtection="1"/>
    <xf numFmtId="0" fontId="0" fillId="18" borderId="8" xfId="0" applyFill="1" applyBorder="1" applyProtection="1"/>
    <xf numFmtId="44" fontId="0" fillId="18" borderId="9" xfId="1" applyFont="1" applyFill="1" applyBorder="1" applyProtection="1"/>
    <xf numFmtId="0" fontId="0" fillId="0" borderId="10" xfId="0" applyBorder="1" applyProtection="1"/>
    <xf numFmtId="164" fontId="0" fillId="0" borderId="4" xfId="1" applyNumberFormat="1" applyFont="1" applyBorder="1" applyProtection="1"/>
    <xf numFmtId="0" fontId="0" fillId="18" borderId="26" xfId="0" applyFill="1" applyBorder="1" applyProtection="1"/>
    <xf numFmtId="0" fontId="0" fillId="18" borderId="27" xfId="0" applyFill="1" applyBorder="1" applyProtection="1"/>
    <xf numFmtId="164" fontId="0" fillId="18" borderId="28" xfId="1" applyNumberFormat="1" applyFont="1" applyFill="1" applyBorder="1" applyProtection="1"/>
    <xf numFmtId="164" fontId="0" fillId="0" borderId="6" xfId="1" applyNumberFormat="1" applyFont="1" applyBorder="1" applyProtection="1"/>
    <xf numFmtId="164" fontId="0" fillId="18" borderId="6" xfId="1" applyNumberFormat="1" applyFont="1" applyFill="1" applyBorder="1" applyProtection="1"/>
    <xf numFmtId="0" fontId="0" fillId="18" borderId="12" xfId="0" applyFill="1" applyBorder="1" applyProtection="1"/>
    <xf numFmtId="164" fontId="0" fillId="18" borderId="9" xfId="1" applyNumberFormat="1" applyFont="1" applyFill="1" applyBorder="1" applyProtection="1"/>
    <xf numFmtId="0" fontId="0" fillId="16" borderId="0" xfId="0" applyFill="1" applyBorder="1" applyProtection="1"/>
    <xf numFmtId="164" fontId="0" fillId="16" borderId="0" xfId="1" applyNumberFormat="1" applyFont="1" applyFill="1" applyBorder="1" applyProtection="1"/>
    <xf numFmtId="0" fontId="0" fillId="16" borderId="23" xfId="0" applyFill="1" applyBorder="1" applyProtection="1"/>
    <xf numFmtId="164" fontId="0" fillId="16" borderId="23" xfId="1" applyNumberFormat="1" applyFont="1" applyFill="1" applyBorder="1" applyProtection="1"/>
    <xf numFmtId="0" fontId="0" fillId="18" borderId="3" xfId="0" applyFill="1" applyBorder="1" applyProtection="1"/>
    <xf numFmtId="164" fontId="0" fillId="18" borderId="4" xfId="1" applyNumberFormat="1" applyFont="1" applyFill="1" applyBorder="1" applyProtection="1"/>
    <xf numFmtId="0" fontId="0" fillId="0" borderId="13" xfId="0" applyBorder="1" applyProtection="1"/>
    <xf numFmtId="44" fontId="0" fillId="0" borderId="13" xfId="0" applyNumberFormat="1" applyBorder="1" applyProtection="1"/>
    <xf numFmtId="0" fontId="0" fillId="0" borderId="11" xfId="0" applyBorder="1" applyProtection="1"/>
    <xf numFmtId="0" fontId="0" fillId="0" borderId="14" xfId="0" applyBorder="1" applyProtection="1"/>
    <xf numFmtId="44" fontId="0" fillId="0" borderId="11" xfId="0" applyNumberFormat="1" applyBorder="1" applyProtection="1"/>
    <xf numFmtId="0" fontId="3" fillId="0" borderId="15" xfId="0" applyFont="1" applyBorder="1" applyProtection="1"/>
    <xf numFmtId="0" fontId="3" fillId="0" borderId="16" xfId="0" applyFont="1" applyBorder="1" applyProtection="1"/>
    <xf numFmtId="44" fontId="0" fillId="0" borderId="15" xfId="0" applyNumberFormat="1" applyBorder="1" applyProtection="1"/>
    <xf numFmtId="0" fontId="0" fillId="0" borderId="16" xfId="0" applyBorder="1" applyProtection="1"/>
    <xf numFmtId="0" fontId="0" fillId="17" borderId="17" xfId="0" applyFill="1" applyBorder="1" applyAlignment="1" applyProtection="1">
      <alignment horizontal="center"/>
    </xf>
    <xf numFmtId="0" fontId="0" fillId="17" borderId="18" xfId="0" applyFill="1" applyBorder="1" applyAlignment="1" applyProtection="1">
      <alignment horizontal="center"/>
    </xf>
    <xf numFmtId="0" fontId="0" fillId="17" borderId="19" xfId="0" applyFill="1" applyBorder="1" applyAlignment="1" applyProtection="1">
      <alignment horizontal="center"/>
    </xf>
    <xf numFmtId="0" fontId="0" fillId="0" borderId="20" xfId="0" applyBorder="1" applyProtection="1"/>
    <xf numFmtId="0" fontId="0" fillId="0" borderId="0" xfId="0" applyBorder="1" applyAlignment="1" applyProtection="1"/>
    <xf numFmtId="44" fontId="0" fillId="0" borderId="21" xfId="0" applyNumberFormat="1" applyBorder="1" applyProtection="1"/>
    <xf numFmtId="44" fontId="0" fillId="0" borderId="21" xfId="1" applyFont="1" applyBorder="1" applyProtection="1"/>
    <xf numFmtId="0" fontId="0" fillId="0" borderId="22" xfId="0" applyBorder="1" applyProtection="1"/>
    <xf numFmtId="0" fontId="0" fillId="0" borderId="23" xfId="0" applyBorder="1" applyAlignment="1" applyProtection="1"/>
    <xf numFmtId="0" fontId="0" fillId="0" borderId="24" xfId="0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  <color rgb="FFCC00FF"/>
      <color rgb="FFFF66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8EDA-FF6C-4095-BB3E-2A1AD1D1F3D0}">
  <dimension ref="A1:X96"/>
  <sheetViews>
    <sheetView tabSelected="1" zoomScaleNormal="100" workbookViewId="0">
      <selection activeCell="E9" sqref="E9"/>
    </sheetView>
  </sheetViews>
  <sheetFormatPr defaultRowHeight="14.25" x14ac:dyDescent="0.45"/>
  <cols>
    <col min="1" max="1" width="12.73046875" customWidth="1"/>
    <col min="2" max="2" width="7.3984375" customWidth="1"/>
    <col min="3" max="3" width="8.06640625" customWidth="1"/>
    <col min="4" max="4" width="8.59765625" customWidth="1"/>
    <col min="5" max="17" width="4.6640625" customWidth="1"/>
    <col min="18" max="19" width="6.6640625" customWidth="1"/>
    <col min="20" max="20" width="7.59765625" customWidth="1"/>
    <col min="21" max="21" width="11.9296875" customWidth="1"/>
  </cols>
  <sheetData>
    <row r="1" spans="1:22" ht="28.5" x14ac:dyDescent="0.85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x14ac:dyDescent="0.45">
      <c r="A2" s="107" t="s">
        <v>70</v>
      </c>
      <c r="B2" s="107"/>
      <c r="E2" s="110" t="s">
        <v>78</v>
      </c>
      <c r="F2" s="110"/>
      <c r="G2" s="110"/>
      <c r="I2" s="110" t="s">
        <v>79</v>
      </c>
      <c r="J2" s="110"/>
      <c r="K2" s="110"/>
      <c r="L2" s="110"/>
    </row>
    <row r="3" spans="1:22" x14ac:dyDescent="0.45">
      <c r="A3" s="88"/>
      <c r="B3" s="88"/>
      <c r="C3" s="88"/>
      <c r="D3" s="88"/>
      <c r="E3" s="111" t="s">
        <v>80</v>
      </c>
      <c r="F3" s="111"/>
      <c r="G3" s="111"/>
      <c r="H3" s="88"/>
      <c r="I3" s="111" t="s">
        <v>81</v>
      </c>
      <c r="J3" s="111"/>
      <c r="K3" s="111"/>
      <c r="L3" s="111"/>
      <c r="M3" s="88"/>
      <c r="N3" s="88"/>
      <c r="O3" s="88"/>
      <c r="P3" s="88"/>
      <c r="Q3" s="88"/>
      <c r="R3" s="88"/>
      <c r="S3" s="88"/>
      <c r="T3" s="88"/>
      <c r="U3" s="88"/>
    </row>
    <row r="4" spans="1:22" ht="25.5" x14ac:dyDescent="0.75">
      <c r="A4" s="109" t="s">
        <v>0</v>
      </c>
      <c r="B4" s="109"/>
      <c r="C4" s="89"/>
      <c r="D4" s="103" t="s">
        <v>162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89"/>
      <c r="Q4" s="89"/>
      <c r="R4" s="89"/>
      <c r="S4" s="89"/>
      <c r="T4" s="89"/>
      <c r="U4" s="89"/>
      <c r="V4" s="89"/>
    </row>
    <row r="5" spans="1:22" ht="14.65" thickBot="1" x14ac:dyDescent="0.5">
      <c r="A5" s="92"/>
      <c r="B5" s="9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2" ht="20" customHeight="1" x14ac:dyDescent="0.45">
      <c r="A6" s="14" t="s">
        <v>11</v>
      </c>
      <c r="B6" s="15" t="s">
        <v>12</v>
      </c>
      <c r="C6" s="15" t="s">
        <v>13</v>
      </c>
      <c r="D6" s="15" t="s">
        <v>14</v>
      </c>
      <c r="E6" s="16">
        <v>2</v>
      </c>
      <c r="F6" s="17">
        <v>5</v>
      </c>
      <c r="G6" s="18">
        <v>7</v>
      </c>
      <c r="H6" s="36">
        <v>10</v>
      </c>
      <c r="I6" s="19">
        <v>11</v>
      </c>
      <c r="J6" s="20">
        <v>13</v>
      </c>
      <c r="K6" s="21">
        <v>12</v>
      </c>
      <c r="L6" s="22">
        <v>69</v>
      </c>
      <c r="M6" s="23">
        <v>77</v>
      </c>
      <c r="N6" s="24">
        <v>13</v>
      </c>
      <c r="O6" s="25">
        <v>16</v>
      </c>
      <c r="P6" s="26">
        <v>81</v>
      </c>
      <c r="Q6" s="15">
        <v>79</v>
      </c>
      <c r="R6" s="32" t="s">
        <v>82</v>
      </c>
      <c r="S6" s="32" t="s">
        <v>83</v>
      </c>
      <c r="T6" s="34" t="s">
        <v>65</v>
      </c>
      <c r="U6" s="33" t="s">
        <v>15</v>
      </c>
    </row>
    <row r="7" spans="1:22" x14ac:dyDescent="0.45">
      <c r="A7" s="27"/>
      <c r="B7" s="1"/>
      <c r="C7" s="1"/>
      <c r="D7" s="1"/>
      <c r="E7" s="2"/>
      <c r="F7" s="2"/>
      <c r="G7" s="2"/>
      <c r="H7" s="38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30"/>
      <c r="U7" s="28"/>
    </row>
    <row r="8" spans="1:22" x14ac:dyDescent="0.45">
      <c r="A8" s="112" t="s">
        <v>1</v>
      </c>
      <c r="B8" s="113">
        <v>6</v>
      </c>
      <c r="C8" s="113" t="s">
        <v>6</v>
      </c>
      <c r="D8" s="114">
        <v>84</v>
      </c>
      <c r="E8" s="41"/>
      <c r="F8" s="42"/>
      <c r="G8" s="40"/>
      <c r="H8" s="43"/>
      <c r="I8" s="44"/>
      <c r="J8" s="45"/>
      <c r="K8" s="46"/>
      <c r="L8" s="47"/>
      <c r="M8" s="48"/>
      <c r="N8" s="49"/>
      <c r="O8" s="50"/>
      <c r="P8" s="51"/>
      <c r="Q8" s="52"/>
      <c r="R8" s="145">
        <f>SUM(E8:Q8)</f>
        <v>0</v>
      </c>
      <c r="S8" s="145">
        <f t="shared" ref="S8:S18" si="0">(E8+F8+G8+H8+I8+J8+K8+L8+M8+N8+O8+P8+Q8)*B8</f>
        <v>0</v>
      </c>
      <c r="T8" s="146">
        <f>R8*2.1</f>
        <v>0</v>
      </c>
      <c r="U8" s="147">
        <f t="shared" ref="U8:U18" si="1">R8*D8</f>
        <v>0</v>
      </c>
    </row>
    <row r="9" spans="1:22" s="83" customFormat="1" x14ac:dyDescent="0.45">
      <c r="A9" s="115" t="s">
        <v>19</v>
      </c>
      <c r="B9" s="116">
        <v>6</v>
      </c>
      <c r="C9" s="116" t="s">
        <v>116</v>
      </c>
      <c r="D9" s="117"/>
      <c r="E9" s="93"/>
      <c r="F9" s="93"/>
      <c r="G9" s="93"/>
      <c r="H9" s="94"/>
      <c r="I9" s="93"/>
      <c r="J9" s="93"/>
      <c r="K9" s="93"/>
      <c r="L9" s="93"/>
      <c r="M9" s="93"/>
      <c r="N9" s="93"/>
      <c r="O9" s="93"/>
      <c r="P9" s="93"/>
      <c r="Q9" s="93"/>
      <c r="R9" s="148">
        <f>SUM(E9:Q9)</f>
        <v>0</v>
      </c>
      <c r="S9" s="148">
        <v>0</v>
      </c>
      <c r="T9" s="149"/>
      <c r="U9" s="150">
        <f>D9*R9</f>
        <v>0</v>
      </c>
    </row>
    <row r="10" spans="1:22" x14ac:dyDescent="0.45">
      <c r="A10" s="112" t="s">
        <v>2</v>
      </c>
      <c r="B10" s="113">
        <v>6</v>
      </c>
      <c r="C10" s="113" t="s">
        <v>7</v>
      </c>
      <c r="D10" s="114">
        <v>145</v>
      </c>
      <c r="E10" s="41"/>
      <c r="F10" s="42"/>
      <c r="G10" s="40"/>
      <c r="H10" s="43"/>
      <c r="I10" s="44"/>
      <c r="J10" s="45"/>
      <c r="K10" s="46"/>
      <c r="L10" s="47"/>
      <c r="M10" s="48"/>
      <c r="N10" s="49"/>
      <c r="O10" s="50"/>
      <c r="P10" s="51"/>
      <c r="Q10" s="52"/>
      <c r="R10" s="145">
        <f t="shared" ref="R8:R18" si="2">E10+F10+G10+H10+I10+J10+K10+L10+M10+N10+O10+P10+Q10</f>
        <v>0</v>
      </c>
      <c r="S10" s="145">
        <f t="shared" si="0"/>
        <v>0</v>
      </c>
      <c r="T10" s="146">
        <f>R10*2.2</f>
        <v>0</v>
      </c>
      <c r="U10" s="147">
        <f t="shared" si="1"/>
        <v>0</v>
      </c>
    </row>
    <row r="11" spans="1:22" x14ac:dyDescent="0.45">
      <c r="A11" s="112" t="s">
        <v>3</v>
      </c>
      <c r="B11" s="113">
        <v>6</v>
      </c>
      <c r="C11" s="113" t="s">
        <v>8</v>
      </c>
      <c r="D11" s="114">
        <v>220</v>
      </c>
      <c r="E11" s="41"/>
      <c r="F11" s="42"/>
      <c r="G11" s="40"/>
      <c r="H11" s="43"/>
      <c r="I11" s="44"/>
      <c r="J11" s="45"/>
      <c r="K11" s="46"/>
      <c r="L11" s="47"/>
      <c r="M11" s="48"/>
      <c r="N11" s="49"/>
      <c r="O11" s="50"/>
      <c r="P11" s="51"/>
      <c r="Q11" s="52"/>
      <c r="R11" s="145">
        <f t="shared" si="2"/>
        <v>0</v>
      </c>
      <c r="S11" s="145">
        <f t="shared" si="0"/>
        <v>0</v>
      </c>
      <c r="T11" s="146">
        <f>R11*4</f>
        <v>0</v>
      </c>
      <c r="U11" s="147">
        <f t="shared" si="1"/>
        <v>0</v>
      </c>
    </row>
    <row r="12" spans="1:22" x14ac:dyDescent="0.45">
      <c r="A12" s="112" t="s">
        <v>4</v>
      </c>
      <c r="B12" s="113">
        <v>6</v>
      </c>
      <c r="C12" s="113" t="s">
        <v>9</v>
      </c>
      <c r="D12" s="114">
        <v>295</v>
      </c>
      <c r="E12" s="41"/>
      <c r="F12" s="42"/>
      <c r="G12" s="40"/>
      <c r="H12" s="43"/>
      <c r="I12" s="44"/>
      <c r="J12" s="45"/>
      <c r="K12" s="46"/>
      <c r="L12" s="47"/>
      <c r="M12" s="48"/>
      <c r="N12" s="49"/>
      <c r="O12" s="50"/>
      <c r="P12" s="51"/>
      <c r="Q12" s="52"/>
      <c r="R12" s="145">
        <f t="shared" si="2"/>
        <v>0</v>
      </c>
      <c r="S12" s="145">
        <f t="shared" si="0"/>
        <v>0</v>
      </c>
      <c r="T12" s="146">
        <f>R12*5.85</f>
        <v>0</v>
      </c>
      <c r="U12" s="147">
        <f t="shared" si="1"/>
        <v>0</v>
      </c>
    </row>
    <row r="13" spans="1:22" x14ac:dyDescent="0.45">
      <c r="A13" s="112" t="s">
        <v>5</v>
      </c>
      <c r="B13" s="113">
        <v>6</v>
      </c>
      <c r="C13" s="113" t="s">
        <v>10</v>
      </c>
      <c r="D13" s="114">
        <v>391</v>
      </c>
      <c r="E13" s="41"/>
      <c r="F13" s="42"/>
      <c r="G13" s="40"/>
      <c r="H13" s="43"/>
      <c r="I13" s="44"/>
      <c r="J13" s="45"/>
      <c r="K13" s="46"/>
      <c r="L13" s="47"/>
      <c r="M13" s="48"/>
      <c r="N13" s="49"/>
      <c r="O13" s="50"/>
      <c r="P13" s="51"/>
      <c r="Q13" s="52"/>
      <c r="R13" s="145">
        <f t="shared" si="2"/>
        <v>0</v>
      </c>
      <c r="S13" s="145">
        <f t="shared" si="0"/>
        <v>0</v>
      </c>
      <c r="T13" s="146">
        <f>R13*10.2</f>
        <v>0</v>
      </c>
      <c r="U13" s="147">
        <f t="shared" si="1"/>
        <v>0</v>
      </c>
    </row>
    <row r="14" spans="1:22" s="83" customFormat="1" x14ac:dyDescent="0.45">
      <c r="A14" s="115" t="s">
        <v>117</v>
      </c>
      <c r="B14" s="116">
        <v>6</v>
      </c>
      <c r="C14" s="116" t="s">
        <v>118</v>
      </c>
      <c r="D14" s="117"/>
      <c r="E14" s="93"/>
      <c r="F14" s="93"/>
      <c r="G14" s="93"/>
      <c r="H14" s="94"/>
      <c r="I14" s="93"/>
      <c r="J14" s="93"/>
      <c r="K14" s="93"/>
      <c r="L14" s="93"/>
      <c r="M14" s="93"/>
      <c r="N14" s="93"/>
      <c r="O14" s="93"/>
      <c r="P14" s="93"/>
      <c r="Q14" s="93"/>
      <c r="R14" s="148">
        <f>SUM(E14:Q14)</f>
        <v>0</v>
      </c>
      <c r="S14" s="148">
        <f t="shared" si="0"/>
        <v>0</v>
      </c>
      <c r="T14" s="149"/>
      <c r="U14" s="150">
        <f t="shared" si="1"/>
        <v>0</v>
      </c>
    </row>
    <row r="15" spans="1:22" x14ac:dyDescent="0.45">
      <c r="A15" s="112" t="s">
        <v>95</v>
      </c>
      <c r="B15" s="113">
        <v>6</v>
      </c>
      <c r="C15" s="113" t="s">
        <v>16</v>
      </c>
      <c r="D15" s="114">
        <v>36</v>
      </c>
      <c r="E15" s="41"/>
      <c r="F15" s="42"/>
      <c r="G15" s="40"/>
      <c r="H15" s="43"/>
      <c r="I15" s="44"/>
      <c r="J15" s="45"/>
      <c r="K15" s="46"/>
      <c r="L15" s="47"/>
      <c r="M15" s="48"/>
      <c r="N15" s="49"/>
      <c r="O15" s="50"/>
      <c r="P15" s="51"/>
      <c r="Q15" s="52"/>
      <c r="R15" s="145">
        <f t="shared" si="2"/>
        <v>0</v>
      </c>
      <c r="S15" s="145">
        <f t="shared" si="0"/>
        <v>0</v>
      </c>
      <c r="T15" s="146">
        <f>R15*0.73</f>
        <v>0</v>
      </c>
      <c r="U15" s="147">
        <f t="shared" si="1"/>
        <v>0</v>
      </c>
    </row>
    <row r="16" spans="1:22" s="83" customFormat="1" x14ac:dyDescent="0.45">
      <c r="A16" s="118" t="s">
        <v>119</v>
      </c>
      <c r="B16" s="119">
        <v>6</v>
      </c>
      <c r="C16" s="119" t="s">
        <v>120</v>
      </c>
      <c r="D16" s="120"/>
      <c r="E16" s="95"/>
      <c r="F16" s="95"/>
      <c r="G16" s="95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151">
        <f>SUM(E16:Q16)</f>
        <v>0</v>
      </c>
      <c r="S16" s="151">
        <f t="shared" si="0"/>
        <v>0</v>
      </c>
      <c r="T16" s="152"/>
      <c r="U16" s="153">
        <f>D16*R16</f>
        <v>0</v>
      </c>
    </row>
    <row r="17" spans="1:21" s="83" customFormat="1" x14ac:dyDescent="0.45">
      <c r="A17" s="118" t="s">
        <v>121</v>
      </c>
      <c r="B17" s="119">
        <v>6</v>
      </c>
      <c r="C17" s="119" t="s">
        <v>122</v>
      </c>
      <c r="D17" s="120"/>
      <c r="E17" s="95"/>
      <c r="F17" s="95"/>
      <c r="G17" s="95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151">
        <f>SUM(E17:Q17)</f>
        <v>0</v>
      </c>
      <c r="S17" s="151">
        <f t="shared" si="0"/>
        <v>0</v>
      </c>
      <c r="T17" s="152"/>
      <c r="U17" s="153">
        <f>D17*R17</f>
        <v>0</v>
      </c>
    </row>
    <row r="18" spans="1:21" ht="14.65" thickBot="1" x14ac:dyDescent="0.5">
      <c r="A18" s="121" t="s">
        <v>94</v>
      </c>
      <c r="B18" s="122">
        <v>6</v>
      </c>
      <c r="C18" s="122" t="s">
        <v>17</v>
      </c>
      <c r="D18" s="123">
        <v>46</v>
      </c>
      <c r="E18" s="53"/>
      <c r="F18" s="54"/>
      <c r="G18" s="55"/>
      <c r="H18" s="56"/>
      <c r="I18" s="57"/>
      <c r="J18" s="58"/>
      <c r="K18" s="59"/>
      <c r="L18" s="60"/>
      <c r="M18" s="61"/>
      <c r="N18" s="62"/>
      <c r="O18" s="63"/>
      <c r="P18" s="64"/>
      <c r="Q18" s="65"/>
      <c r="R18" s="154">
        <f t="shared" si="2"/>
        <v>0</v>
      </c>
      <c r="S18" s="154">
        <f t="shared" si="0"/>
        <v>0</v>
      </c>
      <c r="T18" s="155">
        <f>R18*0.97</f>
        <v>0</v>
      </c>
      <c r="U18" s="156">
        <f t="shared" si="1"/>
        <v>0</v>
      </c>
    </row>
    <row r="19" spans="1:21" x14ac:dyDescent="0.45">
      <c r="A19" s="124"/>
      <c r="B19" s="124"/>
      <c r="C19" s="124"/>
      <c r="D19" s="124"/>
      <c r="E19" s="90"/>
      <c r="F19" s="90"/>
      <c r="G19" s="90"/>
      <c r="H19" s="91"/>
      <c r="I19" s="90"/>
      <c r="J19" s="90"/>
      <c r="K19" s="90"/>
      <c r="L19" s="90"/>
      <c r="M19" s="90"/>
      <c r="N19" s="90"/>
      <c r="O19" s="90"/>
      <c r="P19" s="90"/>
      <c r="Q19" s="90"/>
      <c r="R19" s="124"/>
      <c r="S19" s="124"/>
      <c r="T19" s="124"/>
      <c r="U19" s="124"/>
    </row>
    <row r="20" spans="1:21" ht="25.5" x14ac:dyDescent="0.75">
      <c r="A20" s="125" t="s">
        <v>18</v>
      </c>
      <c r="B20" s="125"/>
      <c r="C20" s="124"/>
      <c r="D20" s="124"/>
      <c r="E20" s="90"/>
      <c r="F20" s="90"/>
      <c r="G20" s="90"/>
      <c r="H20" s="91"/>
      <c r="I20" s="90"/>
      <c r="J20" s="90"/>
      <c r="K20" s="90"/>
      <c r="L20" s="90"/>
      <c r="M20" s="90"/>
      <c r="N20" s="90"/>
      <c r="O20" s="90"/>
      <c r="P20" s="90"/>
      <c r="Q20" s="90"/>
      <c r="R20" s="124"/>
      <c r="S20" s="124"/>
      <c r="T20" s="124"/>
      <c r="U20" s="124"/>
    </row>
    <row r="21" spans="1:21" ht="14.65" thickBot="1" x14ac:dyDescent="0.5">
      <c r="A21" s="124"/>
      <c r="B21" s="124"/>
      <c r="C21" s="124"/>
      <c r="D21" s="124"/>
      <c r="E21" s="90"/>
      <c r="F21" s="90"/>
      <c r="G21" s="90"/>
      <c r="H21" s="91"/>
      <c r="I21" s="90"/>
      <c r="J21" s="90"/>
      <c r="K21" s="90"/>
      <c r="L21" s="90"/>
      <c r="M21" s="90"/>
      <c r="N21" s="90"/>
      <c r="O21" s="90"/>
      <c r="P21" s="90"/>
      <c r="Q21" s="90"/>
      <c r="R21" s="124"/>
      <c r="S21" s="124"/>
      <c r="T21" s="124"/>
      <c r="U21" s="124"/>
    </row>
    <row r="22" spans="1:21" x14ac:dyDescent="0.45">
      <c r="A22" s="126" t="s">
        <v>19</v>
      </c>
      <c r="B22" s="127">
        <v>6</v>
      </c>
      <c r="C22" s="127" t="s">
        <v>29</v>
      </c>
      <c r="D22" s="128">
        <v>30</v>
      </c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157">
        <f t="shared" ref="R22:R31" si="3">E22+F22+G22+H22+I22+J22+K22+L22+M22+N22+O22+P22+Q22</f>
        <v>0</v>
      </c>
      <c r="S22" s="157">
        <f t="shared" ref="S22:S31" si="4">R22*B22</f>
        <v>0</v>
      </c>
      <c r="T22" s="157">
        <f>R22*0.55</f>
        <v>0</v>
      </c>
      <c r="U22" s="158">
        <f t="shared" ref="U22:U31" si="5">R22*D22</f>
        <v>0</v>
      </c>
    </row>
    <row r="23" spans="1:21" x14ac:dyDescent="0.45">
      <c r="A23" s="112" t="s">
        <v>20</v>
      </c>
      <c r="B23" s="113">
        <v>6</v>
      </c>
      <c r="C23" s="113" t="s">
        <v>30</v>
      </c>
      <c r="D23" s="114">
        <v>25</v>
      </c>
      <c r="E23" s="41"/>
      <c r="F23" s="42"/>
      <c r="G23" s="40"/>
      <c r="H23" s="43"/>
      <c r="I23" s="44"/>
      <c r="J23" s="45"/>
      <c r="K23" s="46"/>
      <c r="L23" s="47"/>
      <c r="M23" s="48"/>
      <c r="N23" s="49"/>
      <c r="O23" s="50"/>
      <c r="P23" s="51"/>
      <c r="Q23" s="52"/>
      <c r="R23" s="145">
        <f t="shared" si="3"/>
        <v>0</v>
      </c>
      <c r="S23" s="145">
        <f t="shared" si="4"/>
        <v>0</v>
      </c>
      <c r="T23" s="145">
        <f>R23*0.4</f>
        <v>0</v>
      </c>
      <c r="U23" s="147">
        <f t="shared" si="5"/>
        <v>0</v>
      </c>
    </row>
    <row r="24" spans="1:21" x14ac:dyDescent="0.45">
      <c r="A24" s="112" t="s">
        <v>21</v>
      </c>
      <c r="B24" s="113">
        <v>6</v>
      </c>
      <c r="C24" s="113" t="s">
        <v>31</v>
      </c>
      <c r="D24" s="114">
        <v>55</v>
      </c>
      <c r="E24" s="41"/>
      <c r="F24" s="42"/>
      <c r="G24" s="40"/>
      <c r="H24" s="43"/>
      <c r="I24" s="44"/>
      <c r="J24" s="45"/>
      <c r="K24" s="46"/>
      <c r="L24" s="47"/>
      <c r="M24" s="48"/>
      <c r="N24" s="49"/>
      <c r="O24" s="50"/>
      <c r="P24" s="51"/>
      <c r="Q24" s="52"/>
      <c r="R24" s="145">
        <f t="shared" si="3"/>
        <v>0</v>
      </c>
      <c r="S24" s="145">
        <f t="shared" si="4"/>
        <v>0</v>
      </c>
      <c r="T24" s="145">
        <f>R24*1.2</f>
        <v>0</v>
      </c>
      <c r="U24" s="147">
        <f t="shared" si="5"/>
        <v>0</v>
      </c>
    </row>
    <row r="25" spans="1:21" x14ac:dyDescent="0.45">
      <c r="A25" s="112" t="s">
        <v>22</v>
      </c>
      <c r="B25" s="113">
        <v>6</v>
      </c>
      <c r="C25" s="113" t="s">
        <v>32</v>
      </c>
      <c r="D25" s="114">
        <v>40</v>
      </c>
      <c r="E25" s="41"/>
      <c r="F25" s="42"/>
      <c r="G25" s="40"/>
      <c r="H25" s="43"/>
      <c r="I25" s="44"/>
      <c r="J25" s="45"/>
      <c r="K25" s="46"/>
      <c r="L25" s="47"/>
      <c r="M25" s="48"/>
      <c r="N25" s="49"/>
      <c r="O25" s="50"/>
      <c r="P25" s="51"/>
      <c r="Q25" s="52"/>
      <c r="R25" s="145">
        <f t="shared" si="3"/>
        <v>0</v>
      </c>
      <c r="S25" s="145">
        <f t="shared" si="4"/>
        <v>0</v>
      </c>
      <c r="T25" s="145">
        <f>R25*0.77</f>
        <v>0</v>
      </c>
      <c r="U25" s="147">
        <f t="shared" si="5"/>
        <v>0</v>
      </c>
    </row>
    <row r="26" spans="1:21" x14ac:dyDescent="0.45">
      <c r="A26" s="112" t="s">
        <v>23</v>
      </c>
      <c r="B26" s="113">
        <v>6</v>
      </c>
      <c r="C26" s="113" t="s">
        <v>33</v>
      </c>
      <c r="D26" s="114">
        <v>90</v>
      </c>
      <c r="E26" s="41"/>
      <c r="F26" s="42"/>
      <c r="G26" s="40"/>
      <c r="H26" s="43"/>
      <c r="I26" s="44"/>
      <c r="J26" s="45"/>
      <c r="K26" s="46"/>
      <c r="L26" s="47"/>
      <c r="M26" s="48"/>
      <c r="N26" s="49"/>
      <c r="O26" s="50"/>
      <c r="P26" s="51"/>
      <c r="Q26" s="52"/>
      <c r="R26" s="145">
        <f t="shared" si="3"/>
        <v>0</v>
      </c>
      <c r="S26" s="145">
        <f t="shared" si="4"/>
        <v>0</v>
      </c>
      <c r="T26" s="145">
        <f>R26*2.27</f>
        <v>0</v>
      </c>
      <c r="U26" s="147">
        <f t="shared" si="5"/>
        <v>0</v>
      </c>
    </row>
    <row r="27" spans="1:21" x14ac:dyDescent="0.45">
      <c r="A27" s="112" t="s">
        <v>24</v>
      </c>
      <c r="B27" s="113">
        <v>6</v>
      </c>
      <c r="C27" s="113" t="s">
        <v>34</v>
      </c>
      <c r="D27" s="114">
        <v>50</v>
      </c>
      <c r="E27" s="41"/>
      <c r="F27" s="42"/>
      <c r="G27" s="40"/>
      <c r="H27" s="43"/>
      <c r="I27" s="44"/>
      <c r="J27" s="45"/>
      <c r="K27" s="46"/>
      <c r="L27" s="47"/>
      <c r="M27" s="48"/>
      <c r="N27" s="49"/>
      <c r="O27" s="50"/>
      <c r="P27" s="51"/>
      <c r="Q27" s="52"/>
      <c r="R27" s="145">
        <f t="shared" si="3"/>
        <v>0</v>
      </c>
      <c r="S27" s="145">
        <f t="shared" si="4"/>
        <v>0</v>
      </c>
      <c r="T27" s="145">
        <f>R27*1.04</f>
        <v>0</v>
      </c>
      <c r="U27" s="147">
        <f t="shared" si="5"/>
        <v>0</v>
      </c>
    </row>
    <row r="28" spans="1:21" x14ac:dyDescent="0.45">
      <c r="A28" s="112" t="s">
        <v>25</v>
      </c>
      <c r="B28" s="113">
        <v>6</v>
      </c>
      <c r="C28" s="113" t="s">
        <v>35</v>
      </c>
      <c r="D28" s="114">
        <v>85</v>
      </c>
      <c r="E28" s="41"/>
      <c r="F28" s="42"/>
      <c r="G28" s="40"/>
      <c r="H28" s="43"/>
      <c r="I28" s="44"/>
      <c r="J28" s="45"/>
      <c r="K28" s="46"/>
      <c r="L28" s="47"/>
      <c r="M28" s="48"/>
      <c r="N28" s="49"/>
      <c r="O28" s="50"/>
      <c r="P28" s="51"/>
      <c r="Q28" s="52"/>
      <c r="R28" s="145">
        <f t="shared" si="3"/>
        <v>0</v>
      </c>
      <c r="S28" s="145">
        <f t="shared" si="4"/>
        <v>0</v>
      </c>
      <c r="T28" s="145">
        <f>R28*1.84</f>
        <v>0</v>
      </c>
      <c r="U28" s="147">
        <f t="shared" si="5"/>
        <v>0</v>
      </c>
    </row>
    <row r="29" spans="1:21" x14ac:dyDescent="0.45">
      <c r="A29" s="115" t="s">
        <v>26</v>
      </c>
      <c r="B29" s="116">
        <v>6</v>
      </c>
      <c r="C29" s="116" t="s">
        <v>36</v>
      </c>
      <c r="D29" s="117"/>
      <c r="E29" s="93"/>
      <c r="F29" s="93"/>
      <c r="G29" s="93"/>
      <c r="H29" s="94"/>
      <c r="I29" s="93"/>
      <c r="J29" s="93"/>
      <c r="K29" s="93"/>
      <c r="L29" s="93"/>
      <c r="M29" s="93"/>
      <c r="N29" s="93"/>
      <c r="O29" s="93"/>
      <c r="P29" s="93"/>
      <c r="Q29" s="93"/>
      <c r="R29" s="148">
        <f t="shared" si="3"/>
        <v>0</v>
      </c>
      <c r="S29" s="148">
        <f t="shared" si="4"/>
        <v>0</v>
      </c>
      <c r="T29" s="148"/>
      <c r="U29" s="150">
        <f t="shared" si="5"/>
        <v>0</v>
      </c>
    </row>
    <row r="30" spans="1:21" x14ac:dyDescent="0.45">
      <c r="A30" s="115" t="s">
        <v>27</v>
      </c>
      <c r="B30" s="116">
        <v>6</v>
      </c>
      <c r="C30" s="116" t="s">
        <v>37</v>
      </c>
      <c r="D30" s="117"/>
      <c r="E30" s="93"/>
      <c r="F30" s="93"/>
      <c r="G30" s="93"/>
      <c r="H30" s="94"/>
      <c r="I30" s="93"/>
      <c r="J30" s="93"/>
      <c r="K30" s="93"/>
      <c r="L30" s="93"/>
      <c r="M30" s="93"/>
      <c r="N30" s="93"/>
      <c r="O30" s="93"/>
      <c r="P30" s="93"/>
      <c r="Q30" s="93"/>
      <c r="R30" s="148">
        <f t="shared" si="3"/>
        <v>0</v>
      </c>
      <c r="S30" s="148">
        <f t="shared" si="4"/>
        <v>0</v>
      </c>
      <c r="T30" s="148"/>
      <c r="U30" s="150">
        <f t="shared" si="5"/>
        <v>0</v>
      </c>
    </row>
    <row r="31" spans="1:21" ht="14.65" thickBot="1" x14ac:dyDescent="0.5">
      <c r="A31" s="129" t="s">
        <v>28</v>
      </c>
      <c r="B31" s="130">
        <v>6</v>
      </c>
      <c r="C31" s="130" t="s">
        <v>38</v>
      </c>
      <c r="D31" s="131"/>
      <c r="E31" s="97"/>
      <c r="F31" s="97"/>
      <c r="G31" s="97"/>
      <c r="H31" s="98"/>
      <c r="I31" s="97"/>
      <c r="J31" s="97"/>
      <c r="K31" s="97"/>
      <c r="L31" s="97"/>
      <c r="M31" s="97"/>
      <c r="N31" s="97"/>
      <c r="O31" s="97"/>
      <c r="P31" s="97"/>
      <c r="Q31" s="97"/>
      <c r="R31" s="159">
        <f t="shared" si="3"/>
        <v>0</v>
      </c>
      <c r="S31" s="159">
        <f t="shared" si="4"/>
        <v>0</v>
      </c>
      <c r="T31" s="159"/>
      <c r="U31" s="160">
        <f t="shared" si="5"/>
        <v>0</v>
      </c>
    </row>
    <row r="32" spans="1:21" ht="30" customHeight="1" x14ac:dyDescent="0.45">
      <c r="A32" s="124"/>
      <c r="B32" s="124"/>
      <c r="C32" s="124"/>
      <c r="D32" s="124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124"/>
      <c r="S32" s="124"/>
      <c r="T32" s="124"/>
      <c r="U32" s="124"/>
    </row>
    <row r="33" spans="1:21" ht="25.5" x14ac:dyDescent="0.75">
      <c r="A33" s="125" t="s">
        <v>39</v>
      </c>
      <c r="B33" s="132"/>
      <c r="C33" s="124"/>
      <c r="D33" s="124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124"/>
      <c r="S33" s="124"/>
      <c r="T33" s="124"/>
      <c r="U33" s="124"/>
    </row>
    <row r="34" spans="1:21" ht="14.65" thickBot="1" x14ac:dyDescent="0.5">
      <c r="A34" s="124"/>
      <c r="B34" s="124"/>
      <c r="C34" s="124"/>
      <c r="D34" s="124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24"/>
      <c r="S34" s="124"/>
      <c r="T34" s="124"/>
      <c r="U34" s="124"/>
    </row>
    <row r="35" spans="1:21" x14ac:dyDescent="0.45">
      <c r="A35" s="126" t="s">
        <v>84</v>
      </c>
      <c r="B35" s="127">
        <v>10</v>
      </c>
      <c r="C35" s="127" t="s">
        <v>49</v>
      </c>
      <c r="D35" s="128">
        <v>55</v>
      </c>
      <c r="E35" s="66"/>
      <c r="F35" s="67"/>
      <c r="G35" s="68"/>
      <c r="H35" s="69"/>
      <c r="I35" s="79"/>
      <c r="J35" s="71"/>
      <c r="K35" s="72"/>
      <c r="L35" s="80"/>
      <c r="M35" s="74"/>
      <c r="N35" s="75"/>
      <c r="O35" s="76"/>
      <c r="P35" s="77"/>
      <c r="Q35" s="78"/>
      <c r="R35" s="157">
        <f t="shared" ref="R35:R59" si="6">E35+F35+G35+H35+I35+J35+K35+L35+M35+N35+O35+P35+Q35</f>
        <v>0</v>
      </c>
      <c r="S35" s="157">
        <f t="shared" ref="S35:S59" si="7">R35*B35</f>
        <v>0</v>
      </c>
      <c r="T35" s="161">
        <f>R35*1.12</f>
        <v>0</v>
      </c>
      <c r="U35" s="162">
        <f t="shared" ref="U35:U59" si="8">R35*D35</f>
        <v>0</v>
      </c>
    </row>
    <row r="36" spans="1:21" s="83" customFormat="1" x14ac:dyDescent="0.45">
      <c r="A36" s="133" t="s">
        <v>96</v>
      </c>
      <c r="B36" s="134">
        <v>10</v>
      </c>
      <c r="C36" s="134" t="s">
        <v>97</v>
      </c>
      <c r="D36" s="135"/>
      <c r="E36" s="99"/>
      <c r="F36" s="99"/>
      <c r="G36" s="99"/>
      <c r="H36" s="100"/>
      <c r="I36" s="99"/>
      <c r="J36" s="99"/>
      <c r="K36" s="99"/>
      <c r="L36" s="99"/>
      <c r="M36" s="99"/>
      <c r="N36" s="99"/>
      <c r="O36" s="99"/>
      <c r="P36" s="99"/>
      <c r="Q36" s="99"/>
      <c r="R36" s="163">
        <f>SUM(E36:Q36)</f>
        <v>0</v>
      </c>
      <c r="S36" s="163">
        <f>B36*R36</f>
        <v>0</v>
      </c>
      <c r="T36" s="164"/>
      <c r="U36" s="165">
        <f>D36*R36</f>
        <v>0</v>
      </c>
    </row>
    <row r="37" spans="1:21" x14ac:dyDescent="0.45">
      <c r="A37" s="112" t="s">
        <v>85</v>
      </c>
      <c r="B37" s="113">
        <v>10</v>
      </c>
      <c r="C37" s="113" t="s">
        <v>50</v>
      </c>
      <c r="D37" s="114">
        <v>59</v>
      </c>
      <c r="E37" s="41"/>
      <c r="F37" s="42"/>
      <c r="G37" s="40"/>
      <c r="H37" s="43"/>
      <c r="I37" s="81"/>
      <c r="J37" s="45"/>
      <c r="K37" s="46"/>
      <c r="L37" s="82"/>
      <c r="M37" s="48"/>
      <c r="N37" s="49"/>
      <c r="O37" s="50"/>
      <c r="P37" s="51"/>
      <c r="Q37" s="52"/>
      <c r="R37" s="145">
        <f t="shared" si="6"/>
        <v>0</v>
      </c>
      <c r="S37" s="145">
        <f t="shared" si="7"/>
        <v>0</v>
      </c>
      <c r="T37" s="146">
        <f>R37*1.22</f>
        <v>0</v>
      </c>
      <c r="U37" s="166">
        <f t="shared" si="8"/>
        <v>0</v>
      </c>
    </row>
    <row r="38" spans="1:21" s="83" customFormat="1" x14ac:dyDescent="0.45">
      <c r="A38" s="115" t="s">
        <v>98</v>
      </c>
      <c r="B38" s="116">
        <v>10</v>
      </c>
      <c r="C38" s="116" t="s">
        <v>99</v>
      </c>
      <c r="D38" s="117"/>
      <c r="E38" s="93"/>
      <c r="F38" s="93"/>
      <c r="G38" s="93"/>
      <c r="H38" s="94"/>
      <c r="I38" s="93"/>
      <c r="J38" s="93"/>
      <c r="K38" s="93"/>
      <c r="L38" s="93"/>
      <c r="M38" s="93"/>
      <c r="N38" s="93"/>
      <c r="O38" s="93"/>
      <c r="P38" s="93"/>
      <c r="Q38" s="93"/>
      <c r="R38" s="148">
        <f>SUM(E38:Q38)</f>
        <v>0</v>
      </c>
      <c r="S38" s="148">
        <f>B38*R38</f>
        <v>0</v>
      </c>
      <c r="T38" s="149"/>
      <c r="U38" s="167">
        <f>D38*R38</f>
        <v>0</v>
      </c>
    </row>
    <row r="39" spans="1:21" x14ac:dyDescent="0.45">
      <c r="A39" s="112" t="s">
        <v>86</v>
      </c>
      <c r="B39" s="113">
        <v>10</v>
      </c>
      <c r="C39" s="113" t="s">
        <v>51</v>
      </c>
      <c r="D39" s="114">
        <v>119</v>
      </c>
      <c r="E39" s="41"/>
      <c r="F39" s="42"/>
      <c r="G39" s="40"/>
      <c r="H39" s="43"/>
      <c r="I39" s="81"/>
      <c r="J39" s="45"/>
      <c r="K39" s="46"/>
      <c r="L39" s="82"/>
      <c r="M39" s="48"/>
      <c r="N39" s="49"/>
      <c r="O39" s="50"/>
      <c r="P39" s="51"/>
      <c r="Q39" s="52"/>
      <c r="R39" s="145">
        <f t="shared" si="6"/>
        <v>0</v>
      </c>
      <c r="S39" s="145">
        <f t="shared" si="7"/>
        <v>0</v>
      </c>
      <c r="T39" s="146">
        <f>R39*3.1</f>
        <v>0</v>
      </c>
      <c r="U39" s="166">
        <f t="shared" si="8"/>
        <v>0</v>
      </c>
    </row>
    <row r="40" spans="1:21" s="83" customFormat="1" x14ac:dyDescent="0.45">
      <c r="A40" s="115" t="s">
        <v>100</v>
      </c>
      <c r="B40" s="116">
        <v>5</v>
      </c>
      <c r="C40" s="116" t="s">
        <v>101</v>
      </c>
      <c r="D40" s="117"/>
      <c r="E40" s="93"/>
      <c r="F40" s="93"/>
      <c r="G40" s="93"/>
      <c r="H40" s="94"/>
      <c r="I40" s="93"/>
      <c r="J40" s="93"/>
      <c r="K40" s="93"/>
      <c r="L40" s="93"/>
      <c r="M40" s="93"/>
      <c r="N40" s="93"/>
      <c r="O40" s="93"/>
      <c r="P40" s="93"/>
      <c r="Q40" s="93"/>
      <c r="R40" s="148">
        <f>SUM(E40:Q40)</f>
        <v>0</v>
      </c>
      <c r="S40" s="148">
        <f>B40*R40</f>
        <v>0</v>
      </c>
      <c r="T40" s="149"/>
      <c r="U40" s="167">
        <f>D40*R40</f>
        <v>0</v>
      </c>
    </row>
    <row r="41" spans="1:21" x14ac:dyDescent="0.45">
      <c r="A41" s="112" t="s">
        <v>104</v>
      </c>
      <c r="B41" s="113">
        <v>5</v>
      </c>
      <c r="C41" s="113" t="s">
        <v>52</v>
      </c>
      <c r="D41" s="114">
        <v>152</v>
      </c>
      <c r="E41" s="41"/>
      <c r="F41" s="42"/>
      <c r="G41" s="40"/>
      <c r="H41" s="43"/>
      <c r="I41" s="81"/>
      <c r="J41" s="45"/>
      <c r="K41" s="46"/>
      <c r="L41" s="82"/>
      <c r="M41" s="48"/>
      <c r="N41" s="49"/>
      <c r="O41" s="50"/>
      <c r="P41" s="51"/>
      <c r="Q41" s="52"/>
      <c r="R41" s="145">
        <f t="shared" si="6"/>
        <v>0</v>
      </c>
      <c r="S41" s="145">
        <f t="shared" si="7"/>
        <v>0</v>
      </c>
      <c r="T41" s="146">
        <f>R41*4.25</f>
        <v>0</v>
      </c>
      <c r="U41" s="166">
        <f t="shared" si="8"/>
        <v>0</v>
      </c>
    </row>
    <row r="42" spans="1:21" s="83" customFormat="1" x14ac:dyDescent="0.45">
      <c r="A42" s="115" t="s">
        <v>103</v>
      </c>
      <c r="B42" s="116">
        <v>5</v>
      </c>
      <c r="C42" s="116" t="s">
        <v>102</v>
      </c>
      <c r="D42" s="117"/>
      <c r="E42" s="93"/>
      <c r="F42" s="93"/>
      <c r="G42" s="93"/>
      <c r="H42" s="94"/>
      <c r="I42" s="93"/>
      <c r="J42" s="93"/>
      <c r="K42" s="93"/>
      <c r="L42" s="93"/>
      <c r="M42" s="93"/>
      <c r="N42" s="93"/>
      <c r="O42" s="93"/>
      <c r="P42" s="93"/>
      <c r="Q42" s="93"/>
      <c r="R42" s="148">
        <f>SUM(E42:Q42)</f>
        <v>0</v>
      </c>
      <c r="S42" s="148">
        <f>B42*R42</f>
        <v>0</v>
      </c>
      <c r="T42" s="149"/>
      <c r="U42" s="167">
        <f>D42*R42</f>
        <v>0</v>
      </c>
    </row>
    <row r="43" spans="1:21" s="83" customFormat="1" x14ac:dyDescent="0.45">
      <c r="A43" s="115" t="s">
        <v>105</v>
      </c>
      <c r="B43" s="116">
        <v>5</v>
      </c>
      <c r="C43" s="116" t="s">
        <v>106</v>
      </c>
      <c r="D43" s="117"/>
      <c r="E43" s="93"/>
      <c r="F43" s="93"/>
      <c r="G43" s="93"/>
      <c r="H43" s="94"/>
      <c r="I43" s="93"/>
      <c r="J43" s="93"/>
      <c r="K43" s="93"/>
      <c r="L43" s="93"/>
      <c r="M43" s="93"/>
      <c r="N43" s="93"/>
      <c r="O43" s="93"/>
      <c r="P43" s="93"/>
      <c r="Q43" s="93"/>
      <c r="R43" s="148">
        <f>SUM(E43:Q43)</f>
        <v>0</v>
      </c>
      <c r="S43" s="148">
        <f>B43*R43</f>
        <v>0</v>
      </c>
      <c r="T43" s="149"/>
      <c r="U43" s="167">
        <f>D43*R43</f>
        <v>0</v>
      </c>
    </row>
    <row r="44" spans="1:21" x14ac:dyDescent="0.45">
      <c r="A44" s="112" t="s">
        <v>107</v>
      </c>
      <c r="B44" s="113">
        <v>10</v>
      </c>
      <c r="C44" s="113" t="s">
        <v>53</v>
      </c>
      <c r="D44" s="114">
        <v>98</v>
      </c>
      <c r="E44" s="41"/>
      <c r="F44" s="42"/>
      <c r="G44" s="40"/>
      <c r="H44" s="43"/>
      <c r="I44" s="81"/>
      <c r="J44" s="45"/>
      <c r="K44" s="46"/>
      <c r="L44" s="82"/>
      <c r="M44" s="48"/>
      <c r="N44" s="49"/>
      <c r="O44" s="50"/>
      <c r="P44" s="51"/>
      <c r="Q44" s="52"/>
      <c r="R44" s="145">
        <f t="shared" si="6"/>
        <v>0</v>
      </c>
      <c r="S44" s="145">
        <f t="shared" si="7"/>
        <v>0</v>
      </c>
      <c r="T44" s="146">
        <f>R44*1.86</f>
        <v>0</v>
      </c>
      <c r="U44" s="166">
        <f t="shared" si="8"/>
        <v>0</v>
      </c>
    </row>
    <row r="45" spans="1:21" s="83" customFormat="1" x14ac:dyDescent="0.45">
      <c r="A45" s="115" t="s">
        <v>108</v>
      </c>
      <c r="B45" s="116">
        <v>10</v>
      </c>
      <c r="C45" s="116" t="s">
        <v>109</v>
      </c>
      <c r="D45" s="117"/>
      <c r="E45" s="93"/>
      <c r="F45" s="93"/>
      <c r="G45" s="93"/>
      <c r="H45" s="94"/>
      <c r="I45" s="93"/>
      <c r="J45" s="93"/>
      <c r="K45" s="93"/>
      <c r="L45" s="93"/>
      <c r="M45" s="93"/>
      <c r="N45" s="93"/>
      <c r="O45" s="93"/>
      <c r="P45" s="93"/>
      <c r="Q45" s="93"/>
      <c r="R45" s="148">
        <f>SUM(E45:Q45)</f>
        <v>0</v>
      </c>
      <c r="S45" s="148">
        <f>B45*R45</f>
        <v>0</v>
      </c>
      <c r="T45" s="149"/>
      <c r="U45" s="167">
        <f>D45*R45</f>
        <v>0</v>
      </c>
    </row>
    <row r="46" spans="1:21" s="83" customFormat="1" x14ac:dyDescent="0.45">
      <c r="A46" s="115" t="s">
        <v>110</v>
      </c>
      <c r="B46" s="116">
        <v>10</v>
      </c>
      <c r="C46" s="116" t="s">
        <v>111</v>
      </c>
      <c r="D46" s="117"/>
      <c r="E46" s="93"/>
      <c r="F46" s="93"/>
      <c r="G46" s="93"/>
      <c r="H46" s="94"/>
      <c r="I46" s="93"/>
      <c r="J46" s="93"/>
      <c r="K46" s="93"/>
      <c r="L46" s="93"/>
      <c r="M46" s="93"/>
      <c r="N46" s="93"/>
      <c r="O46" s="93"/>
      <c r="P46" s="93"/>
      <c r="Q46" s="93"/>
      <c r="R46" s="148">
        <f>SUM(E46:Q46)</f>
        <v>0</v>
      </c>
      <c r="S46" s="148">
        <f>B46*R46</f>
        <v>0</v>
      </c>
      <c r="T46" s="149"/>
      <c r="U46" s="167">
        <f>D46*R46</f>
        <v>0</v>
      </c>
    </row>
    <row r="47" spans="1:21" s="83" customFormat="1" x14ac:dyDescent="0.45">
      <c r="A47" s="115" t="s">
        <v>112</v>
      </c>
      <c r="B47" s="116">
        <v>10</v>
      </c>
      <c r="C47" s="116" t="s">
        <v>113</v>
      </c>
      <c r="D47" s="117"/>
      <c r="E47" s="93"/>
      <c r="F47" s="93"/>
      <c r="G47" s="93"/>
      <c r="H47" s="94"/>
      <c r="I47" s="93"/>
      <c r="J47" s="93"/>
      <c r="K47" s="93"/>
      <c r="L47" s="93"/>
      <c r="M47" s="93"/>
      <c r="N47" s="93"/>
      <c r="O47" s="93"/>
      <c r="P47" s="93"/>
      <c r="Q47" s="93"/>
      <c r="R47" s="148">
        <f>SUM(E47:Q47)</f>
        <v>0</v>
      </c>
      <c r="S47" s="148">
        <f>B47*R47</f>
        <v>0</v>
      </c>
      <c r="T47" s="149"/>
      <c r="U47" s="167">
        <f>D47*R47</f>
        <v>0</v>
      </c>
    </row>
    <row r="48" spans="1:21" s="83" customFormat="1" x14ac:dyDescent="0.45">
      <c r="A48" s="115" t="s">
        <v>114</v>
      </c>
      <c r="B48" s="116">
        <v>10</v>
      </c>
      <c r="C48" s="116" t="s">
        <v>115</v>
      </c>
      <c r="D48" s="117"/>
      <c r="E48" s="93"/>
      <c r="F48" s="93"/>
      <c r="G48" s="93"/>
      <c r="H48" s="94"/>
      <c r="I48" s="93"/>
      <c r="J48" s="93"/>
      <c r="K48" s="93"/>
      <c r="L48" s="93"/>
      <c r="M48" s="93"/>
      <c r="N48" s="93"/>
      <c r="O48" s="93"/>
      <c r="P48" s="93"/>
      <c r="Q48" s="93"/>
      <c r="R48" s="148">
        <f>SUM(E48:Q48)</f>
        <v>0</v>
      </c>
      <c r="S48" s="148">
        <f>B48*R48</f>
        <v>0</v>
      </c>
      <c r="T48" s="149"/>
      <c r="U48" s="167">
        <f>D48*R48</f>
        <v>0</v>
      </c>
    </row>
    <row r="49" spans="1:23" x14ac:dyDescent="0.45">
      <c r="A49" s="112" t="s">
        <v>87</v>
      </c>
      <c r="B49" s="113">
        <v>10</v>
      </c>
      <c r="C49" s="113" t="s">
        <v>54</v>
      </c>
      <c r="D49" s="114">
        <v>195</v>
      </c>
      <c r="E49" s="41"/>
      <c r="F49" s="42"/>
      <c r="G49" s="40"/>
      <c r="H49" s="43"/>
      <c r="I49" s="81"/>
      <c r="J49" s="45"/>
      <c r="K49" s="46"/>
      <c r="L49" s="82"/>
      <c r="M49" s="48"/>
      <c r="N49" s="49"/>
      <c r="O49" s="50"/>
      <c r="P49" s="51"/>
      <c r="Q49" s="52"/>
      <c r="R49" s="145">
        <f t="shared" si="6"/>
        <v>0</v>
      </c>
      <c r="S49" s="145">
        <f t="shared" si="7"/>
        <v>0</v>
      </c>
      <c r="T49" s="146">
        <f>R49*2.49</f>
        <v>0</v>
      </c>
      <c r="U49" s="166">
        <f t="shared" si="8"/>
        <v>0</v>
      </c>
      <c r="W49" s="39"/>
    </row>
    <row r="50" spans="1:23" x14ac:dyDescent="0.45">
      <c r="A50" s="112" t="s">
        <v>41</v>
      </c>
      <c r="B50" s="113">
        <v>10</v>
      </c>
      <c r="C50" s="113" t="s">
        <v>55</v>
      </c>
      <c r="D50" s="114">
        <v>250</v>
      </c>
      <c r="E50" s="41"/>
      <c r="F50" s="42"/>
      <c r="G50" s="40"/>
      <c r="H50" s="43"/>
      <c r="I50" s="81"/>
      <c r="J50" s="45"/>
      <c r="K50" s="46"/>
      <c r="L50" s="82"/>
      <c r="M50" s="48"/>
      <c r="N50" s="49"/>
      <c r="O50" s="50"/>
      <c r="P50" s="51"/>
      <c r="Q50" s="52"/>
      <c r="R50" s="145">
        <f t="shared" si="6"/>
        <v>0</v>
      </c>
      <c r="S50" s="145">
        <f t="shared" si="7"/>
        <v>0</v>
      </c>
      <c r="T50" s="146">
        <f>R50*4.42</f>
        <v>0</v>
      </c>
      <c r="U50" s="166">
        <f t="shared" si="8"/>
        <v>0</v>
      </c>
    </row>
    <row r="51" spans="1:23" x14ac:dyDescent="0.45">
      <c r="A51" s="112" t="s">
        <v>40</v>
      </c>
      <c r="B51" s="113">
        <v>10</v>
      </c>
      <c r="C51" s="113" t="s">
        <v>56</v>
      </c>
      <c r="D51" s="114">
        <v>235</v>
      </c>
      <c r="E51" s="41"/>
      <c r="F51" s="42"/>
      <c r="G51" s="40"/>
      <c r="H51" s="43"/>
      <c r="I51" s="81"/>
      <c r="J51" s="45"/>
      <c r="K51" s="46"/>
      <c r="L51" s="82"/>
      <c r="M51" s="48"/>
      <c r="N51" s="49"/>
      <c r="O51" s="50"/>
      <c r="P51" s="51"/>
      <c r="Q51" s="52"/>
      <c r="R51" s="145">
        <f t="shared" si="6"/>
        <v>0</v>
      </c>
      <c r="S51" s="145">
        <f t="shared" si="7"/>
        <v>0</v>
      </c>
      <c r="T51" s="146">
        <f>R51*3.4</f>
        <v>0</v>
      </c>
      <c r="U51" s="166">
        <f t="shared" si="8"/>
        <v>0</v>
      </c>
    </row>
    <row r="52" spans="1:23" x14ac:dyDescent="0.45">
      <c r="A52" s="115" t="s">
        <v>88</v>
      </c>
      <c r="B52" s="116">
        <v>10</v>
      </c>
      <c r="C52" s="116" t="s">
        <v>57</v>
      </c>
      <c r="D52" s="117"/>
      <c r="E52" s="93"/>
      <c r="F52" s="93"/>
      <c r="G52" s="93"/>
      <c r="H52" s="94"/>
      <c r="I52" s="93"/>
      <c r="J52" s="93"/>
      <c r="K52" s="93"/>
      <c r="L52" s="93"/>
      <c r="M52" s="93"/>
      <c r="N52" s="93"/>
      <c r="O52" s="93"/>
      <c r="P52" s="93"/>
      <c r="Q52" s="93"/>
      <c r="R52" s="148">
        <f t="shared" si="6"/>
        <v>0</v>
      </c>
      <c r="S52" s="148">
        <f t="shared" si="7"/>
        <v>0</v>
      </c>
      <c r="T52" s="149"/>
      <c r="U52" s="167">
        <f t="shared" si="8"/>
        <v>0</v>
      </c>
    </row>
    <row r="53" spans="1:23" x14ac:dyDescent="0.45">
      <c r="A53" s="115" t="s">
        <v>42</v>
      </c>
      <c r="B53" s="116">
        <v>5</v>
      </c>
      <c r="C53" s="116" t="s">
        <v>58</v>
      </c>
      <c r="D53" s="117"/>
      <c r="E53" s="93"/>
      <c r="F53" s="93"/>
      <c r="G53" s="93"/>
      <c r="H53" s="94"/>
      <c r="I53" s="93"/>
      <c r="J53" s="93"/>
      <c r="K53" s="93"/>
      <c r="L53" s="93"/>
      <c r="M53" s="93"/>
      <c r="N53" s="93"/>
      <c r="O53" s="93"/>
      <c r="P53" s="93"/>
      <c r="Q53" s="93"/>
      <c r="R53" s="148">
        <f t="shared" si="6"/>
        <v>0</v>
      </c>
      <c r="S53" s="148">
        <f t="shared" si="7"/>
        <v>0</v>
      </c>
      <c r="T53" s="149"/>
      <c r="U53" s="167">
        <f t="shared" si="8"/>
        <v>0</v>
      </c>
    </row>
    <row r="54" spans="1:23" x14ac:dyDescent="0.45">
      <c r="A54" s="115" t="s">
        <v>43</v>
      </c>
      <c r="B54" s="116">
        <v>5</v>
      </c>
      <c r="C54" s="116" t="s">
        <v>59</v>
      </c>
      <c r="D54" s="117"/>
      <c r="E54" s="93"/>
      <c r="F54" s="93"/>
      <c r="G54" s="93"/>
      <c r="H54" s="94"/>
      <c r="I54" s="93"/>
      <c r="J54" s="93"/>
      <c r="K54" s="93"/>
      <c r="L54" s="93"/>
      <c r="M54" s="93"/>
      <c r="N54" s="93"/>
      <c r="O54" s="93"/>
      <c r="P54" s="93"/>
      <c r="Q54" s="93"/>
      <c r="R54" s="148">
        <f t="shared" si="6"/>
        <v>0</v>
      </c>
      <c r="S54" s="148">
        <f t="shared" si="7"/>
        <v>0</v>
      </c>
      <c r="T54" s="149"/>
      <c r="U54" s="167">
        <f t="shared" si="8"/>
        <v>0</v>
      </c>
    </row>
    <row r="55" spans="1:23" x14ac:dyDescent="0.45">
      <c r="A55" s="115" t="s">
        <v>44</v>
      </c>
      <c r="B55" s="116">
        <v>5</v>
      </c>
      <c r="C55" s="116" t="s">
        <v>60</v>
      </c>
      <c r="D55" s="117"/>
      <c r="E55" s="93"/>
      <c r="F55" s="93"/>
      <c r="G55" s="93"/>
      <c r="H55" s="94"/>
      <c r="I55" s="93"/>
      <c r="J55" s="93"/>
      <c r="K55" s="93"/>
      <c r="L55" s="93"/>
      <c r="M55" s="93"/>
      <c r="N55" s="93"/>
      <c r="O55" s="93"/>
      <c r="P55" s="93"/>
      <c r="Q55" s="93"/>
      <c r="R55" s="148">
        <f t="shared" si="6"/>
        <v>0</v>
      </c>
      <c r="S55" s="148">
        <f t="shared" si="7"/>
        <v>0</v>
      </c>
      <c r="T55" s="149"/>
      <c r="U55" s="167">
        <f t="shared" si="8"/>
        <v>0</v>
      </c>
    </row>
    <row r="56" spans="1:23" x14ac:dyDescent="0.45">
      <c r="A56" s="115" t="s">
        <v>45</v>
      </c>
      <c r="B56" s="116">
        <v>5</v>
      </c>
      <c r="C56" s="116" t="s">
        <v>61</v>
      </c>
      <c r="D56" s="117"/>
      <c r="E56" s="93"/>
      <c r="F56" s="93"/>
      <c r="G56" s="93"/>
      <c r="H56" s="94"/>
      <c r="I56" s="93"/>
      <c r="J56" s="93"/>
      <c r="K56" s="93"/>
      <c r="L56" s="93"/>
      <c r="M56" s="93"/>
      <c r="N56" s="93"/>
      <c r="O56" s="93"/>
      <c r="P56" s="93"/>
      <c r="Q56" s="93"/>
      <c r="R56" s="148">
        <f t="shared" si="6"/>
        <v>0</v>
      </c>
      <c r="S56" s="148">
        <f t="shared" si="7"/>
        <v>0</v>
      </c>
      <c r="T56" s="149"/>
      <c r="U56" s="167">
        <f t="shared" si="8"/>
        <v>0</v>
      </c>
    </row>
    <row r="57" spans="1:23" x14ac:dyDescent="0.45">
      <c r="A57" s="115" t="s">
        <v>46</v>
      </c>
      <c r="B57" s="116">
        <v>1</v>
      </c>
      <c r="C57" s="116" t="s">
        <v>62</v>
      </c>
      <c r="D57" s="117"/>
      <c r="E57" s="93"/>
      <c r="F57" s="93"/>
      <c r="G57" s="93"/>
      <c r="H57" s="94"/>
      <c r="I57" s="93"/>
      <c r="J57" s="93"/>
      <c r="K57" s="93"/>
      <c r="L57" s="93"/>
      <c r="M57" s="93"/>
      <c r="N57" s="93"/>
      <c r="O57" s="93"/>
      <c r="P57" s="93"/>
      <c r="Q57" s="93"/>
      <c r="R57" s="148">
        <f t="shared" si="6"/>
        <v>0</v>
      </c>
      <c r="S57" s="148">
        <f t="shared" si="7"/>
        <v>0</v>
      </c>
      <c r="T57" s="149"/>
      <c r="U57" s="167">
        <f t="shared" si="8"/>
        <v>0</v>
      </c>
    </row>
    <row r="58" spans="1:23" x14ac:dyDescent="0.45">
      <c r="A58" s="115" t="s">
        <v>47</v>
      </c>
      <c r="B58" s="116">
        <v>1</v>
      </c>
      <c r="C58" s="116" t="s">
        <v>63</v>
      </c>
      <c r="D58" s="117"/>
      <c r="E58" s="93"/>
      <c r="F58" s="93"/>
      <c r="G58" s="93"/>
      <c r="H58" s="94"/>
      <c r="I58" s="93"/>
      <c r="J58" s="93"/>
      <c r="K58" s="93"/>
      <c r="L58" s="93"/>
      <c r="M58" s="93"/>
      <c r="N58" s="93"/>
      <c r="O58" s="93"/>
      <c r="P58" s="93"/>
      <c r="Q58" s="93"/>
      <c r="R58" s="148">
        <f t="shared" si="6"/>
        <v>0</v>
      </c>
      <c r="S58" s="148">
        <f t="shared" si="7"/>
        <v>0</v>
      </c>
      <c r="T58" s="149"/>
      <c r="U58" s="167">
        <f t="shared" si="8"/>
        <v>0</v>
      </c>
    </row>
    <row r="59" spans="1:23" ht="14.65" thickBot="1" x14ac:dyDescent="0.5">
      <c r="A59" s="129" t="s">
        <v>48</v>
      </c>
      <c r="B59" s="130">
        <v>1</v>
      </c>
      <c r="C59" s="130" t="s">
        <v>64</v>
      </c>
      <c r="D59" s="131"/>
      <c r="E59" s="97"/>
      <c r="F59" s="97"/>
      <c r="G59" s="97"/>
      <c r="H59" s="98"/>
      <c r="I59" s="97"/>
      <c r="J59" s="97"/>
      <c r="K59" s="97"/>
      <c r="L59" s="97"/>
      <c r="M59" s="97"/>
      <c r="N59" s="97"/>
      <c r="O59" s="97"/>
      <c r="P59" s="97"/>
      <c r="Q59" s="97"/>
      <c r="R59" s="159">
        <f t="shared" si="6"/>
        <v>0</v>
      </c>
      <c r="S59" s="159">
        <f t="shared" si="7"/>
        <v>0</v>
      </c>
      <c r="T59" s="168"/>
      <c r="U59" s="169">
        <f t="shared" si="8"/>
        <v>0</v>
      </c>
    </row>
    <row r="60" spans="1:23" s="83" customFormat="1" x14ac:dyDescent="0.45">
      <c r="A60" s="136"/>
      <c r="B60" s="136"/>
      <c r="C60" s="136"/>
      <c r="D60" s="137"/>
      <c r="E60" s="84"/>
      <c r="F60" s="84"/>
      <c r="G60" s="84"/>
      <c r="H60" s="85"/>
      <c r="I60" s="84"/>
      <c r="J60" s="84"/>
      <c r="K60" s="84"/>
      <c r="L60" s="84"/>
      <c r="M60" s="84"/>
      <c r="N60" s="84"/>
      <c r="O60" s="84"/>
      <c r="P60" s="84"/>
      <c r="Q60" s="84"/>
      <c r="R60" s="170"/>
      <c r="S60" s="170"/>
      <c r="T60" s="170"/>
      <c r="U60" s="171"/>
    </row>
    <row r="61" spans="1:23" s="83" customFormat="1" x14ac:dyDescent="0.45">
      <c r="A61" s="138" t="s">
        <v>123</v>
      </c>
      <c r="B61" s="139"/>
      <c r="C61" s="136"/>
      <c r="D61" s="137"/>
      <c r="E61" s="84"/>
      <c r="F61" s="84"/>
      <c r="G61" s="84"/>
      <c r="H61" s="85"/>
      <c r="I61" s="84"/>
      <c r="J61" s="84"/>
      <c r="K61" s="84"/>
      <c r="L61" s="84"/>
      <c r="M61" s="84"/>
      <c r="N61" s="84"/>
      <c r="O61" s="84"/>
      <c r="P61" s="84"/>
      <c r="Q61" s="84"/>
      <c r="R61" s="170"/>
      <c r="S61" s="170"/>
      <c r="T61" s="170"/>
      <c r="U61" s="171"/>
    </row>
    <row r="62" spans="1:23" s="83" customFormat="1" x14ac:dyDescent="0.45">
      <c r="A62" s="139"/>
      <c r="B62" s="139"/>
      <c r="C62" s="136"/>
      <c r="D62" s="137"/>
      <c r="E62" s="84"/>
      <c r="F62" s="84"/>
      <c r="G62" s="84"/>
      <c r="H62" s="85"/>
      <c r="I62" s="84"/>
      <c r="J62" s="84"/>
      <c r="K62" s="84"/>
      <c r="L62" s="84"/>
      <c r="M62" s="84"/>
      <c r="N62" s="84"/>
      <c r="O62" s="84"/>
      <c r="P62" s="84"/>
      <c r="Q62" s="84"/>
      <c r="R62" s="170"/>
      <c r="S62" s="170"/>
      <c r="T62" s="170"/>
      <c r="U62" s="171"/>
    </row>
    <row r="63" spans="1:23" s="83" customFormat="1" ht="14.65" thickBot="1" x14ac:dyDescent="0.5">
      <c r="A63" s="140"/>
      <c r="B63" s="140"/>
      <c r="C63" s="140"/>
      <c r="D63" s="141"/>
      <c r="E63" s="86"/>
      <c r="F63" s="86"/>
      <c r="G63" s="86"/>
      <c r="H63" s="87"/>
      <c r="I63" s="86"/>
      <c r="J63" s="86"/>
      <c r="K63" s="86"/>
      <c r="L63" s="86"/>
      <c r="M63" s="86"/>
      <c r="N63" s="86"/>
      <c r="O63" s="86"/>
      <c r="P63" s="86"/>
      <c r="Q63" s="86"/>
      <c r="R63" s="172"/>
      <c r="S63" s="172"/>
      <c r="T63" s="172"/>
      <c r="U63" s="173"/>
    </row>
    <row r="64" spans="1:23" s="83" customFormat="1" x14ac:dyDescent="0.45">
      <c r="A64" s="133" t="s">
        <v>124</v>
      </c>
      <c r="B64" s="134">
        <v>15</v>
      </c>
      <c r="C64" s="134" t="s">
        <v>137</v>
      </c>
      <c r="D64" s="135"/>
      <c r="E64" s="99"/>
      <c r="F64" s="99"/>
      <c r="G64" s="99"/>
      <c r="H64" s="100"/>
      <c r="I64" s="99"/>
      <c r="J64" s="99"/>
      <c r="K64" s="99"/>
      <c r="L64" s="99"/>
      <c r="M64" s="99"/>
      <c r="N64" s="99"/>
      <c r="O64" s="99"/>
      <c r="P64" s="99"/>
      <c r="Q64" s="99"/>
      <c r="R64" s="163">
        <f t="shared" ref="R64:R76" si="9">SUM(E64:Q64)</f>
        <v>0</v>
      </c>
      <c r="S64" s="163">
        <f t="shared" ref="S64:S76" si="10">B64*R64</f>
        <v>0</v>
      </c>
      <c r="T64" s="163"/>
      <c r="U64" s="165">
        <f t="shared" ref="U64:U76" si="11">D64*R64</f>
        <v>0</v>
      </c>
    </row>
    <row r="65" spans="1:21" s="83" customFormat="1" x14ac:dyDescent="0.45">
      <c r="A65" s="115" t="s">
        <v>125</v>
      </c>
      <c r="B65" s="116">
        <v>10</v>
      </c>
      <c r="C65" s="116" t="s">
        <v>138</v>
      </c>
      <c r="D65" s="117"/>
      <c r="E65" s="93"/>
      <c r="F65" s="93"/>
      <c r="G65" s="93"/>
      <c r="H65" s="94"/>
      <c r="I65" s="93"/>
      <c r="J65" s="93"/>
      <c r="K65" s="93"/>
      <c r="L65" s="93"/>
      <c r="M65" s="93"/>
      <c r="N65" s="93"/>
      <c r="O65" s="93"/>
      <c r="P65" s="93"/>
      <c r="Q65" s="93"/>
      <c r="R65" s="148">
        <f t="shared" si="9"/>
        <v>0</v>
      </c>
      <c r="S65" s="148">
        <f t="shared" si="10"/>
        <v>0</v>
      </c>
      <c r="T65" s="148"/>
      <c r="U65" s="167">
        <f t="shared" si="11"/>
        <v>0</v>
      </c>
    </row>
    <row r="66" spans="1:21" s="83" customFormat="1" x14ac:dyDescent="0.45">
      <c r="A66" s="115" t="s">
        <v>126</v>
      </c>
      <c r="B66" s="116">
        <v>10</v>
      </c>
      <c r="C66" s="116" t="s">
        <v>139</v>
      </c>
      <c r="D66" s="117"/>
      <c r="E66" s="93"/>
      <c r="F66" s="93"/>
      <c r="G66" s="93"/>
      <c r="H66" s="94"/>
      <c r="I66" s="93"/>
      <c r="J66" s="93"/>
      <c r="K66" s="93"/>
      <c r="L66" s="93"/>
      <c r="M66" s="93"/>
      <c r="N66" s="93"/>
      <c r="O66" s="93"/>
      <c r="P66" s="93"/>
      <c r="Q66" s="93"/>
      <c r="R66" s="148">
        <f t="shared" si="9"/>
        <v>0</v>
      </c>
      <c r="S66" s="148">
        <f t="shared" si="10"/>
        <v>0</v>
      </c>
      <c r="T66" s="148"/>
      <c r="U66" s="167">
        <f t="shared" si="11"/>
        <v>0</v>
      </c>
    </row>
    <row r="67" spans="1:21" s="83" customFormat="1" x14ac:dyDescent="0.45">
      <c r="A67" s="115" t="s">
        <v>127</v>
      </c>
      <c r="B67" s="116">
        <v>10</v>
      </c>
      <c r="C67" s="116" t="s">
        <v>140</v>
      </c>
      <c r="D67" s="117"/>
      <c r="E67" s="93"/>
      <c r="F67" s="93"/>
      <c r="G67" s="93"/>
      <c r="H67" s="94"/>
      <c r="I67" s="93"/>
      <c r="J67" s="93"/>
      <c r="K67" s="93"/>
      <c r="L67" s="93"/>
      <c r="M67" s="93"/>
      <c r="N67" s="93"/>
      <c r="O67" s="93"/>
      <c r="P67" s="93"/>
      <c r="Q67" s="93"/>
      <c r="R67" s="148">
        <f t="shared" si="9"/>
        <v>0</v>
      </c>
      <c r="S67" s="148">
        <f t="shared" si="10"/>
        <v>0</v>
      </c>
      <c r="T67" s="148"/>
      <c r="U67" s="167">
        <f t="shared" si="11"/>
        <v>0</v>
      </c>
    </row>
    <row r="68" spans="1:21" s="83" customFormat="1" x14ac:dyDescent="0.45">
      <c r="A68" s="115" t="s">
        <v>128</v>
      </c>
      <c r="B68" s="116">
        <v>10</v>
      </c>
      <c r="C68" s="116" t="s">
        <v>141</v>
      </c>
      <c r="D68" s="117"/>
      <c r="E68" s="93"/>
      <c r="F68" s="93"/>
      <c r="G68" s="93"/>
      <c r="H68" s="94"/>
      <c r="I68" s="93"/>
      <c r="J68" s="93"/>
      <c r="K68" s="93"/>
      <c r="L68" s="93"/>
      <c r="M68" s="93"/>
      <c r="N68" s="93"/>
      <c r="O68" s="93"/>
      <c r="P68" s="93"/>
      <c r="Q68" s="93"/>
      <c r="R68" s="148">
        <f t="shared" si="9"/>
        <v>0</v>
      </c>
      <c r="S68" s="148">
        <f t="shared" si="10"/>
        <v>0</v>
      </c>
      <c r="T68" s="148"/>
      <c r="U68" s="167">
        <f t="shared" si="11"/>
        <v>0</v>
      </c>
    </row>
    <row r="69" spans="1:21" s="83" customFormat="1" x14ac:dyDescent="0.45">
      <c r="A69" s="115" t="s">
        <v>129</v>
      </c>
      <c r="B69" s="116">
        <v>10</v>
      </c>
      <c r="C69" s="116" t="s">
        <v>142</v>
      </c>
      <c r="D69" s="117"/>
      <c r="E69" s="93"/>
      <c r="F69" s="93"/>
      <c r="G69" s="93"/>
      <c r="H69" s="94"/>
      <c r="I69" s="93"/>
      <c r="J69" s="93"/>
      <c r="K69" s="93"/>
      <c r="L69" s="93"/>
      <c r="M69" s="93"/>
      <c r="N69" s="93"/>
      <c r="O69" s="93"/>
      <c r="P69" s="93"/>
      <c r="Q69" s="93"/>
      <c r="R69" s="148">
        <f t="shared" si="9"/>
        <v>0</v>
      </c>
      <c r="S69" s="148">
        <f t="shared" si="10"/>
        <v>0</v>
      </c>
      <c r="T69" s="148"/>
      <c r="U69" s="167">
        <f t="shared" si="11"/>
        <v>0</v>
      </c>
    </row>
    <row r="70" spans="1:21" s="83" customFormat="1" x14ac:dyDescent="0.45">
      <c r="A70" s="115" t="s">
        <v>130</v>
      </c>
      <c r="B70" s="116">
        <v>5</v>
      </c>
      <c r="C70" s="116" t="s">
        <v>143</v>
      </c>
      <c r="D70" s="117"/>
      <c r="E70" s="93"/>
      <c r="F70" s="93"/>
      <c r="G70" s="93"/>
      <c r="H70" s="94"/>
      <c r="I70" s="93"/>
      <c r="J70" s="93"/>
      <c r="K70" s="93"/>
      <c r="L70" s="93"/>
      <c r="M70" s="93"/>
      <c r="N70" s="93"/>
      <c r="O70" s="93"/>
      <c r="P70" s="93"/>
      <c r="Q70" s="93"/>
      <c r="R70" s="148">
        <f t="shared" si="9"/>
        <v>0</v>
      </c>
      <c r="S70" s="148">
        <f t="shared" si="10"/>
        <v>0</v>
      </c>
      <c r="T70" s="148"/>
      <c r="U70" s="167">
        <f t="shared" si="11"/>
        <v>0</v>
      </c>
    </row>
    <row r="71" spans="1:21" s="83" customFormat="1" x14ac:dyDescent="0.45">
      <c r="A71" s="115" t="s">
        <v>131</v>
      </c>
      <c r="B71" s="116">
        <v>5</v>
      </c>
      <c r="C71" s="116" t="s">
        <v>144</v>
      </c>
      <c r="D71" s="117"/>
      <c r="E71" s="93"/>
      <c r="F71" s="93"/>
      <c r="G71" s="93"/>
      <c r="H71" s="94"/>
      <c r="I71" s="93"/>
      <c r="J71" s="93"/>
      <c r="K71" s="93"/>
      <c r="L71" s="93"/>
      <c r="M71" s="93"/>
      <c r="N71" s="93"/>
      <c r="O71" s="93"/>
      <c r="P71" s="93"/>
      <c r="Q71" s="93"/>
      <c r="R71" s="148">
        <f t="shared" si="9"/>
        <v>0</v>
      </c>
      <c r="S71" s="148">
        <f t="shared" si="10"/>
        <v>0</v>
      </c>
      <c r="T71" s="148"/>
      <c r="U71" s="167">
        <f t="shared" si="11"/>
        <v>0</v>
      </c>
    </row>
    <row r="72" spans="1:21" s="83" customFormat="1" x14ac:dyDescent="0.45">
      <c r="A72" s="115" t="s">
        <v>132</v>
      </c>
      <c r="B72" s="116">
        <v>5</v>
      </c>
      <c r="C72" s="116" t="s">
        <v>145</v>
      </c>
      <c r="D72" s="117"/>
      <c r="E72" s="93"/>
      <c r="F72" s="93"/>
      <c r="G72" s="93"/>
      <c r="H72" s="94"/>
      <c r="I72" s="93"/>
      <c r="J72" s="93"/>
      <c r="K72" s="93"/>
      <c r="L72" s="93"/>
      <c r="M72" s="93"/>
      <c r="N72" s="93"/>
      <c r="O72" s="93"/>
      <c r="P72" s="93"/>
      <c r="Q72" s="93"/>
      <c r="R72" s="148">
        <f t="shared" si="9"/>
        <v>0</v>
      </c>
      <c r="S72" s="148">
        <f t="shared" si="10"/>
        <v>0</v>
      </c>
      <c r="T72" s="148"/>
      <c r="U72" s="167">
        <f t="shared" si="11"/>
        <v>0</v>
      </c>
    </row>
    <row r="73" spans="1:21" s="83" customFormat="1" x14ac:dyDescent="0.45">
      <c r="A73" s="115" t="s">
        <v>133</v>
      </c>
      <c r="B73" s="116">
        <v>2</v>
      </c>
      <c r="C73" s="116" t="s">
        <v>146</v>
      </c>
      <c r="D73" s="117"/>
      <c r="E73" s="93"/>
      <c r="F73" s="93"/>
      <c r="G73" s="93"/>
      <c r="H73" s="94"/>
      <c r="I73" s="93"/>
      <c r="J73" s="93"/>
      <c r="K73" s="93"/>
      <c r="L73" s="93"/>
      <c r="M73" s="93"/>
      <c r="N73" s="93"/>
      <c r="O73" s="93"/>
      <c r="P73" s="93"/>
      <c r="Q73" s="93"/>
      <c r="R73" s="148">
        <f t="shared" si="9"/>
        <v>0</v>
      </c>
      <c r="S73" s="148">
        <f t="shared" si="10"/>
        <v>0</v>
      </c>
      <c r="T73" s="148"/>
      <c r="U73" s="167">
        <f t="shared" si="11"/>
        <v>0</v>
      </c>
    </row>
    <row r="74" spans="1:21" s="83" customFormat="1" x14ac:dyDescent="0.45">
      <c r="A74" s="115" t="s">
        <v>134</v>
      </c>
      <c r="B74" s="116">
        <v>2</v>
      </c>
      <c r="C74" s="116" t="s">
        <v>147</v>
      </c>
      <c r="D74" s="117"/>
      <c r="E74" s="93"/>
      <c r="F74" s="93"/>
      <c r="G74" s="93"/>
      <c r="H74" s="94"/>
      <c r="I74" s="93"/>
      <c r="J74" s="93"/>
      <c r="K74" s="93"/>
      <c r="L74" s="93"/>
      <c r="M74" s="93"/>
      <c r="N74" s="93"/>
      <c r="O74" s="93"/>
      <c r="P74" s="93"/>
      <c r="Q74" s="93"/>
      <c r="R74" s="148">
        <f t="shared" si="9"/>
        <v>0</v>
      </c>
      <c r="S74" s="148">
        <f t="shared" si="10"/>
        <v>0</v>
      </c>
      <c r="T74" s="148"/>
      <c r="U74" s="167">
        <f t="shared" si="11"/>
        <v>0</v>
      </c>
    </row>
    <row r="75" spans="1:21" s="83" customFormat="1" x14ac:dyDescent="0.45">
      <c r="A75" s="115" t="s">
        <v>135</v>
      </c>
      <c r="B75" s="116">
        <v>2</v>
      </c>
      <c r="C75" s="116" t="s">
        <v>148</v>
      </c>
      <c r="D75" s="117"/>
      <c r="E75" s="93"/>
      <c r="F75" s="93"/>
      <c r="G75" s="93"/>
      <c r="H75" s="94"/>
      <c r="I75" s="93"/>
      <c r="J75" s="93"/>
      <c r="K75" s="93"/>
      <c r="L75" s="93"/>
      <c r="M75" s="93"/>
      <c r="N75" s="93"/>
      <c r="O75" s="93"/>
      <c r="P75" s="93"/>
      <c r="Q75" s="93"/>
      <c r="R75" s="148">
        <f t="shared" si="9"/>
        <v>0</v>
      </c>
      <c r="S75" s="148">
        <f t="shared" si="10"/>
        <v>0</v>
      </c>
      <c r="T75" s="148"/>
      <c r="U75" s="167">
        <f t="shared" si="11"/>
        <v>0</v>
      </c>
    </row>
    <row r="76" spans="1:21" s="83" customFormat="1" ht="14.65" thickBot="1" x14ac:dyDescent="0.5">
      <c r="A76" s="129" t="s">
        <v>136</v>
      </c>
      <c r="B76" s="130">
        <v>2</v>
      </c>
      <c r="C76" s="130" t="s">
        <v>149</v>
      </c>
      <c r="D76" s="131"/>
      <c r="E76" s="97"/>
      <c r="F76" s="97"/>
      <c r="G76" s="97"/>
      <c r="H76" s="98"/>
      <c r="I76" s="97"/>
      <c r="J76" s="97"/>
      <c r="K76" s="97"/>
      <c r="L76" s="97"/>
      <c r="M76" s="97"/>
      <c r="N76" s="97"/>
      <c r="O76" s="97"/>
      <c r="P76" s="97"/>
      <c r="Q76" s="97"/>
      <c r="R76" s="159">
        <f t="shared" si="9"/>
        <v>0</v>
      </c>
      <c r="S76" s="159">
        <f t="shared" si="10"/>
        <v>0</v>
      </c>
      <c r="T76" s="159"/>
      <c r="U76" s="169">
        <f t="shared" si="11"/>
        <v>0</v>
      </c>
    </row>
    <row r="77" spans="1:21" s="83" customFormat="1" x14ac:dyDescent="0.45">
      <c r="A77" s="136"/>
      <c r="B77" s="136"/>
      <c r="C77" s="136"/>
      <c r="D77" s="137"/>
      <c r="E77" s="84"/>
      <c r="F77" s="84"/>
      <c r="G77" s="84"/>
      <c r="H77" s="85"/>
      <c r="I77" s="84"/>
      <c r="J77" s="84"/>
      <c r="K77" s="84"/>
      <c r="L77" s="84"/>
      <c r="M77" s="84"/>
      <c r="N77" s="84"/>
      <c r="O77" s="84"/>
      <c r="P77" s="84"/>
      <c r="Q77" s="84"/>
      <c r="R77" s="170"/>
      <c r="S77" s="170"/>
      <c r="T77" s="170"/>
      <c r="U77" s="171"/>
    </row>
    <row r="78" spans="1:21" s="83" customFormat="1" x14ac:dyDescent="0.45">
      <c r="A78" s="138" t="s">
        <v>150</v>
      </c>
      <c r="B78" s="138"/>
      <c r="C78" s="136"/>
      <c r="D78" s="137"/>
      <c r="E78" s="84"/>
      <c r="F78" s="84"/>
      <c r="G78" s="84"/>
      <c r="H78" s="85"/>
      <c r="I78" s="84"/>
      <c r="J78" s="84"/>
      <c r="K78" s="84"/>
      <c r="L78" s="84"/>
      <c r="M78" s="84"/>
      <c r="N78" s="84"/>
      <c r="O78" s="84"/>
      <c r="P78" s="84"/>
      <c r="Q78" s="84"/>
      <c r="R78" s="170"/>
      <c r="S78" s="170"/>
      <c r="T78" s="170"/>
      <c r="U78" s="171"/>
    </row>
    <row r="79" spans="1:21" s="83" customFormat="1" x14ac:dyDescent="0.45">
      <c r="A79" s="138"/>
      <c r="B79" s="138"/>
      <c r="C79" s="136"/>
      <c r="D79" s="137"/>
      <c r="E79" s="84"/>
      <c r="F79" s="84"/>
      <c r="G79" s="84"/>
      <c r="H79" s="85"/>
      <c r="I79" s="84"/>
      <c r="J79" s="84"/>
      <c r="K79" s="84"/>
      <c r="L79" s="84"/>
      <c r="M79" s="84"/>
      <c r="N79" s="84"/>
      <c r="O79" s="84"/>
      <c r="P79" s="84"/>
      <c r="Q79" s="84"/>
      <c r="R79" s="170"/>
      <c r="S79" s="170"/>
      <c r="T79" s="170"/>
      <c r="U79" s="171"/>
    </row>
    <row r="80" spans="1:21" s="83" customFormat="1" ht="14.65" thickBot="1" x14ac:dyDescent="0.5">
      <c r="A80" s="136"/>
      <c r="B80" s="136"/>
      <c r="C80" s="136"/>
      <c r="D80" s="137"/>
      <c r="E80" s="84"/>
      <c r="F80" s="84"/>
      <c r="G80" s="84"/>
      <c r="H80" s="85"/>
      <c r="I80" s="84"/>
      <c r="J80" s="84"/>
      <c r="K80" s="84"/>
      <c r="L80" s="84"/>
      <c r="M80" s="84"/>
      <c r="N80" s="84"/>
      <c r="O80" s="84"/>
      <c r="P80" s="84"/>
      <c r="Q80" s="84"/>
      <c r="R80" s="170"/>
      <c r="S80" s="170"/>
      <c r="T80" s="170"/>
      <c r="U80" s="171"/>
    </row>
    <row r="81" spans="1:24" s="83" customFormat="1" x14ac:dyDescent="0.45">
      <c r="A81" s="142" t="s">
        <v>151</v>
      </c>
      <c r="B81" s="143">
        <v>10</v>
      </c>
      <c r="C81" s="143" t="s">
        <v>156</v>
      </c>
      <c r="D81" s="144"/>
      <c r="E81" s="101"/>
      <c r="F81" s="101"/>
      <c r="G81" s="101"/>
      <c r="H81" s="102"/>
      <c r="I81" s="101"/>
      <c r="J81" s="101"/>
      <c r="K81" s="101"/>
      <c r="L81" s="101"/>
      <c r="M81" s="101"/>
      <c r="N81" s="101"/>
      <c r="O81" s="101"/>
      <c r="P81" s="101"/>
      <c r="Q81" s="101"/>
      <c r="R81" s="174">
        <f t="shared" ref="R81:R86" si="12">SUM(E81:Q81)</f>
        <v>0</v>
      </c>
      <c r="S81" s="174">
        <f t="shared" ref="S81:S86" si="13">B81*R81</f>
        <v>0</v>
      </c>
      <c r="T81" s="174"/>
      <c r="U81" s="175">
        <f t="shared" ref="U81:U86" si="14">D81*R81</f>
        <v>0</v>
      </c>
    </row>
    <row r="82" spans="1:24" s="83" customFormat="1" x14ac:dyDescent="0.45">
      <c r="A82" s="115" t="s">
        <v>152</v>
      </c>
      <c r="B82" s="116">
        <v>10</v>
      </c>
      <c r="C82" s="116" t="s">
        <v>157</v>
      </c>
      <c r="D82" s="117"/>
      <c r="E82" s="93"/>
      <c r="F82" s="93"/>
      <c r="G82" s="93"/>
      <c r="H82" s="94"/>
      <c r="I82" s="93"/>
      <c r="J82" s="93"/>
      <c r="K82" s="93"/>
      <c r="L82" s="93"/>
      <c r="M82" s="93"/>
      <c r="N82" s="93"/>
      <c r="O82" s="93"/>
      <c r="P82" s="93"/>
      <c r="Q82" s="93"/>
      <c r="R82" s="148">
        <f t="shared" si="12"/>
        <v>0</v>
      </c>
      <c r="S82" s="148">
        <f t="shared" si="13"/>
        <v>0</v>
      </c>
      <c r="T82" s="148"/>
      <c r="U82" s="167">
        <f t="shared" si="14"/>
        <v>0</v>
      </c>
    </row>
    <row r="83" spans="1:24" s="83" customFormat="1" x14ac:dyDescent="0.45">
      <c r="A83" s="115" t="s">
        <v>110</v>
      </c>
      <c r="B83" s="116">
        <v>10</v>
      </c>
      <c r="C83" s="116" t="s">
        <v>158</v>
      </c>
      <c r="D83" s="117"/>
      <c r="E83" s="93"/>
      <c r="F83" s="93"/>
      <c r="G83" s="93"/>
      <c r="H83" s="94"/>
      <c r="I83" s="93"/>
      <c r="J83" s="93"/>
      <c r="K83" s="93"/>
      <c r="L83" s="93"/>
      <c r="M83" s="93"/>
      <c r="N83" s="93"/>
      <c r="O83" s="93"/>
      <c r="P83" s="93"/>
      <c r="Q83" s="93"/>
      <c r="R83" s="148">
        <f t="shared" si="12"/>
        <v>0</v>
      </c>
      <c r="S83" s="148">
        <f t="shared" si="13"/>
        <v>0</v>
      </c>
      <c r="T83" s="148"/>
      <c r="U83" s="167">
        <f t="shared" si="14"/>
        <v>0</v>
      </c>
    </row>
    <row r="84" spans="1:24" s="83" customFormat="1" x14ac:dyDescent="0.45">
      <c r="A84" s="115" t="s">
        <v>153</v>
      </c>
      <c r="B84" s="116">
        <v>5</v>
      </c>
      <c r="C84" s="116" t="s">
        <v>159</v>
      </c>
      <c r="D84" s="117"/>
      <c r="E84" s="93"/>
      <c r="F84" s="93"/>
      <c r="G84" s="93"/>
      <c r="H84" s="94"/>
      <c r="I84" s="93"/>
      <c r="J84" s="93"/>
      <c r="K84" s="93"/>
      <c r="L84" s="93"/>
      <c r="M84" s="93"/>
      <c r="N84" s="93"/>
      <c r="O84" s="93"/>
      <c r="P84" s="93"/>
      <c r="Q84" s="93"/>
      <c r="R84" s="148">
        <f t="shared" si="12"/>
        <v>0</v>
      </c>
      <c r="S84" s="148">
        <f t="shared" si="13"/>
        <v>0</v>
      </c>
      <c r="T84" s="148"/>
      <c r="U84" s="167">
        <f t="shared" si="14"/>
        <v>0</v>
      </c>
    </row>
    <row r="85" spans="1:24" s="83" customFormat="1" x14ac:dyDescent="0.45">
      <c r="A85" s="115" t="s">
        <v>154</v>
      </c>
      <c r="B85" s="116">
        <v>3</v>
      </c>
      <c r="C85" s="116" t="s">
        <v>160</v>
      </c>
      <c r="D85" s="117"/>
      <c r="E85" s="93"/>
      <c r="F85" s="93"/>
      <c r="G85" s="93"/>
      <c r="H85" s="94"/>
      <c r="I85" s="93"/>
      <c r="J85" s="93"/>
      <c r="K85" s="93"/>
      <c r="L85" s="93"/>
      <c r="M85" s="93"/>
      <c r="N85" s="93"/>
      <c r="O85" s="93"/>
      <c r="P85" s="93"/>
      <c r="Q85" s="93"/>
      <c r="R85" s="148">
        <f t="shared" si="12"/>
        <v>0</v>
      </c>
      <c r="S85" s="148">
        <f t="shared" si="13"/>
        <v>0</v>
      </c>
      <c r="T85" s="148"/>
      <c r="U85" s="167">
        <f t="shared" si="14"/>
        <v>0</v>
      </c>
    </row>
    <row r="86" spans="1:24" s="83" customFormat="1" ht="14.65" thickBot="1" x14ac:dyDescent="0.5">
      <c r="A86" s="129" t="s">
        <v>155</v>
      </c>
      <c r="B86" s="130">
        <v>5</v>
      </c>
      <c r="C86" s="130" t="s">
        <v>161</v>
      </c>
      <c r="D86" s="131"/>
      <c r="E86" s="97"/>
      <c r="F86" s="97"/>
      <c r="G86" s="97"/>
      <c r="H86" s="98"/>
      <c r="I86" s="97"/>
      <c r="J86" s="97"/>
      <c r="K86" s="97"/>
      <c r="L86" s="97"/>
      <c r="M86" s="97"/>
      <c r="N86" s="97"/>
      <c r="O86" s="97"/>
      <c r="P86" s="97"/>
      <c r="Q86" s="97"/>
      <c r="R86" s="159">
        <f t="shared" si="12"/>
        <v>0</v>
      </c>
      <c r="S86" s="159">
        <f t="shared" si="13"/>
        <v>0</v>
      </c>
      <c r="T86" s="159"/>
      <c r="U86" s="169">
        <f t="shared" si="14"/>
        <v>0</v>
      </c>
    </row>
    <row r="87" spans="1:24" x14ac:dyDescent="0.4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124"/>
      <c r="S87" s="124"/>
      <c r="T87" s="124"/>
      <c r="U87" s="124"/>
      <c r="X87" s="35"/>
    </row>
    <row r="88" spans="1:24" x14ac:dyDescent="0.45">
      <c r="A88" s="2" t="s">
        <v>66</v>
      </c>
      <c r="B88" s="3"/>
      <c r="C88" s="3"/>
      <c r="D88" s="3"/>
      <c r="E88" s="4">
        <f t="shared" ref="E88:Q88" si="15">SUM(E8:E86)</f>
        <v>0</v>
      </c>
      <c r="F88" s="5">
        <f t="shared" si="15"/>
        <v>0</v>
      </c>
      <c r="G88" s="6">
        <f t="shared" si="15"/>
        <v>0</v>
      </c>
      <c r="H88" s="37">
        <f t="shared" si="15"/>
        <v>0</v>
      </c>
      <c r="I88" s="7">
        <f t="shared" si="15"/>
        <v>0</v>
      </c>
      <c r="J88" s="8">
        <f t="shared" si="15"/>
        <v>0</v>
      </c>
      <c r="K88" s="9">
        <f t="shared" si="15"/>
        <v>0</v>
      </c>
      <c r="L88" s="29">
        <f t="shared" si="15"/>
        <v>0</v>
      </c>
      <c r="M88" s="10">
        <f t="shared" si="15"/>
        <v>0</v>
      </c>
      <c r="N88" s="11">
        <f t="shared" si="15"/>
        <v>0</v>
      </c>
      <c r="O88" s="12">
        <f t="shared" si="15"/>
        <v>0</v>
      </c>
      <c r="P88" s="13">
        <f t="shared" si="15"/>
        <v>0</v>
      </c>
      <c r="Q88" s="3">
        <f t="shared" si="15"/>
        <v>0</v>
      </c>
      <c r="R88" s="145">
        <f>R8+R9+R10+R11+R12+R13+R14+R15+R16+R17+R18+R22+R23+R24+R25+R26+R27+R28+R29+R30+R31+R35+R36+R37+R38+R39+R40+R41+R42+R43+R44+R45+R46+R47+R48+R49+R50+R51+R52+R53+R54+R55+R56+R57+R58+R59+R64+R65+R66+R67+R68+R69+R70+R71+R72+R73+R74+R75+R76+R81+R82+R83+R84+R85+R86</f>
        <v>0</v>
      </c>
      <c r="S88" s="145">
        <f>S8+S9+S10+S11+S12+S13+S14+S15+S16+S17+S18+S22+S23+S24+S25+S26+S27+S28+S29+S30+S31+S35+S36+S37+S38+S39+S40+S41+S42+S43+S44+S45+S46+S47+S48+S49+S50+S51+S52+S53+S54+S55+S56+S57+S58+S59+S64+S65+S66+S67+S68+S69+S70+S71+S72+S73+S74+S75+S76+S81+S82+S83+S84+S85+S86</f>
        <v>0</v>
      </c>
      <c r="T88" s="176">
        <f>T8+T9+T10+T11+T12+T13+T14+T15+T16+T17+T18+T22+T23+T24+T25+T26+T27+T28+T29+T30+T31+T35+T36+T37+T38+T39+T40+T41+T42+T43+T44+T45+T46+T47+T48+T49+T50+T51+T52+T53+T54+T55+T56+T57+T58+T59+T64+T65+T66+T67+T68+T69+T70+T71+T72+T73+T74+T75+T76+T81+T82+T83+T84+T85+T86</f>
        <v>0</v>
      </c>
      <c r="U88" s="177"/>
    </row>
    <row r="89" spans="1:24" x14ac:dyDescent="0.45">
      <c r="R89" s="178" t="s">
        <v>89</v>
      </c>
      <c r="S89" s="179"/>
      <c r="T89" s="180">
        <f>U8+U9+U10+U11+U12+U13+U14+U15+U16+U17+U18+U22+U23+U24+U25+U26+U27+U28+U29+U30+U31+U35+U36+U37+U38+U39+U40+U41+U42+U43+U44+U45+U46+U47+U48+U49+U50+U51+U52+U53+U54+U55+U56+U57+U58+U59+U64+U65+U66+U67+U68+U69+U70+U71+U72+U73+U74+U75+U76+U81+U82+U83+U84+U85+U86</f>
        <v>0</v>
      </c>
      <c r="U89" s="179"/>
    </row>
    <row r="90" spans="1:24" x14ac:dyDescent="0.45">
      <c r="A90" s="31" t="s">
        <v>71</v>
      </c>
      <c r="C90" s="105" t="s">
        <v>72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6"/>
      <c r="R90" s="178" t="s">
        <v>67</v>
      </c>
      <c r="S90" s="179"/>
      <c r="T90" s="180">
        <f>T89*0.1</f>
        <v>0</v>
      </c>
      <c r="U90" s="179"/>
    </row>
    <row r="91" spans="1:24" ht="14.65" thickBot="1" x14ac:dyDescent="0.5">
      <c r="C91" s="105" t="s">
        <v>73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6"/>
      <c r="R91" s="181" t="s">
        <v>90</v>
      </c>
      <c r="S91" s="182"/>
      <c r="T91" s="183">
        <f>T89+T90</f>
        <v>0</v>
      </c>
      <c r="U91" s="184"/>
    </row>
    <row r="92" spans="1:24" x14ac:dyDescent="0.45"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6"/>
      <c r="R92" s="185" t="s">
        <v>93</v>
      </c>
      <c r="S92" s="186"/>
      <c r="T92" s="186"/>
      <c r="U92" s="187"/>
    </row>
    <row r="93" spans="1:24" x14ac:dyDescent="0.45">
      <c r="C93" s="105" t="s">
        <v>75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6"/>
      <c r="R93" s="188"/>
      <c r="S93" s="189" t="s">
        <v>68</v>
      </c>
      <c r="T93" s="189"/>
      <c r="U93" s="190">
        <f>(9/100)*T89</f>
        <v>0</v>
      </c>
    </row>
    <row r="94" spans="1:24" x14ac:dyDescent="0.45">
      <c r="C94" s="105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  <c r="R94" s="188"/>
      <c r="S94" s="189" t="s">
        <v>91</v>
      </c>
      <c r="T94" s="189"/>
      <c r="U94" s="191">
        <f>T88*15</f>
        <v>0</v>
      </c>
    </row>
    <row r="95" spans="1:24" ht="14.65" thickBot="1" x14ac:dyDescent="0.5">
      <c r="C95" s="105" t="s">
        <v>76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6"/>
      <c r="R95" s="192"/>
      <c r="S95" s="193" t="s">
        <v>92</v>
      </c>
      <c r="T95" s="193"/>
      <c r="U95" s="194"/>
    </row>
    <row r="96" spans="1:24" x14ac:dyDescent="0.45">
      <c r="C96" s="104" t="s">
        <v>77</v>
      </c>
      <c r="D96" s="104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</row>
  </sheetData>
  <sheetProtection algorithmName="SHA-512" hashValue="MsoMk5SNxDkxXd9w5DaUfe4Gc8IvpW/rNmIEaCBmXw0ywJOXLfRQaV0Yl9T9J5maSGJlbONOKpagnF8I0HJ6uA==" saltValue="jbUzHiIz9g3Jdsuc53iIBQ==" spinCount="100000" sheet="1" selectLockedCells="1"/>
  <mergeCells count="33">
    <mergeCell ref="A61:B62"/>
    <mergeCell ref="A78:B79"/>
    <mergeCell ref="C90:D90"/>
    <mergeCell ref="C91:D91"/>
    <mergeCell ref="C93:D93"/>
    <mergeCell ref="A2:B2"/>
    <mergeCell ref="A1:U1"/>
    <mergeCell ref="C92:D92"/>
    <mergeCell ref="A4:B4"/>
    <mergeCell ref="A20:B20"/>
    <mergeCell ref="A33:B33"/>
    <mergeCell ref="T89:U89"/>
    <mergeCell ref="T90:U90"/>
    <mergeCell ref="R89:S89"/>
    <mergeCell ref="R90:S90"/>
    <mergeCell ref="R91:S91"/>
    <mergeCell ref="E2:G2"/>
    <mergeCell ref="E3:G3"/>
    <mergeCell ref="I2:L2"/>
    <mergeCell ref="I3:L3"/>
    <mergeCell ref="E90:Q90"/>
    <mergeCell ref="D4:O4"/>
    <mergeCell ref="R92:U92"/>
    <mergeCell ref="T91:U91"/>
    <mergeCell ref="C96:D96"/>
    <mergeCell ref="E95:Q95"/>
    <mergeCell ref="E96:Q96"/>
    <mergeCell ref="E91:Q91"/>
    <mergeCell ref="E92:Q92"/>
    <mergeCell ref="E93:Q93"/>
    <mergeCell ref="E94:Q94"/>
    <mergeCell ref="C94:D94"/>
    <mergeCell ref="C95:D95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Watkins</dc:creator>
  <cp:lastModifiedBy>William Watkins</cp:lastModifiedBy>
  <cp:lastPrinted>2020-05-11T06:06:53Z</cp:lastPrinted>
  <dcterms:created xsi:type="dcterms:W3CDTF">2020-02-09T07:20:57Z</dcterms:created>
  <dcterms:modified xsi:type="dcterms:W3CDTF">2020-09-16T10:13:49Z</dcterms:modified>
</cp:coreProperties>
</file>